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8445" activeTab="4"/>
  </bookViews>
  <sheets>
    <sheet name="Assumptions" sheetId="2" r:id="rId1"/>
    <sheet name="Start-up" sheetId="4" r:id="rId2"/>
    <sheet name="CF yr 1" sheetId="1" r:id="rId3"/>
    <sheet name="SampleAssumptions" sheetId="5" r:id="rId4"/>
    <sheet name="SampleStart-up" sheetId="6" r:id="rId5"/>
    <sheet name="SampleCF yr1" sheetId="7" r:id="rId6"/>
  </sheets>
  <calcPr calcId="125725"/>
</workbook>
</file>

<file path=xl/calcChain.xml><?xml version="1.0" encoding="utf-8"?>
<calcChain xmlns="http://schemas.openxmlformats.org/spreadsheetml/2006/main">
  <c r="B23" i="6"/>
  <c r="M31" i="7"/>
  <c r="L31"/>
  <c r="K31"/>
  <c r="J31"/>
  <c r="I31"/>
  <c r="H31"/>
  <c r="G31"/>
  <c r="F31"/>
  <c r="E31"/>
  <c r="D31"/>
  <c r="C31"/>
  <c r="B31"/>
  <c r="N31"/>
  <c r="I24"/>
  <c r="N24" s="1"/>
  <c r="N23"/>
  <c r="M21"/>
  <c r="L21"/>
  <c r="K21"/>
  <c r="J21"/>
  <c r="I21"/>
  <c r="H21"/>
  <c r="G21"/>
  <c r="F21"/>
  <c r="E21"/>
  <c r="D21"/>
  <c r="C21"/>
  <c r="B21"/>
  <c r="N21" s="1"/>
  <c r="M20"/>
  <c r="L20"/>
  <c r="K20"/>
  <c r="J20"/>
  <c r="I20"/>
  <c r="H20"/>
  <c r="G20"/>
  <c r="F20"/>
  <c r="E20"/>
  <c r="D20"/>
  <c r="C20"/>
  <c r="B20"/>
  <c r="N20"/>
  <c r="N19"/>
  <c r="M18"/>
  <c r="L18"/>
  <c r="K18"/>
  <c r="J18"/>
  <c r="I18"/>
  <c r="H18"/>
  <c r="G18"/>
  <c r="F18"/>
  <c r="E18"/>
  <c r="D18"/>
  <c r="C18"/>
  <c r="B18"/>
  <c r="N18"/>
  <c r="M17"/>
  <c r="L17"/>
  <c r="K17"/>
  <c r="J17"/>
  <c r="I17"/>
  <c r="H17"/>
  <c r="G17"/>
  <c r="F17"/>
  <c r="E17"/>
  <c r="D17"/>
  <c r="C17"/>
  <c r="B17"/>
  <c r="N17" s="1"/>
  <c r="M16"/>
  <c r="L16"/>
  <c r="K16"/>
  <c r="J16"/>
  <c r="I16"/>
  <c r="H16"/>
  <c r="G16"/>
  <c r="F16"/>
  <c r="E16"/>
  <c r="D16"/>
  <c r="C16"/>
  <c r="B16"/>
  <c r="N16"/>
  <c r="M15"/>
  <c r="L15"/>
  <c r="K15"/>
  <c r="J15"/>
  <c r="I15"/>
  <c r="H15"/>
  <c r="G15"/>
  <c r="F15"/>
  <c r="E15"/>
  <c r="D15"/>
  <c r="C15"/>
  <c r="B15"/>
  <c r="N15" s="1"/>
  <c r="M13"/>
  <c r="L13"/>
  <c r="K13"/>
  <c r="J13"/>
  <c r="I13"/>
  <c r="H13"/>
  <c r="G13"/>
  <c r="F13"/>
  <c r="E13"/>
  <c r="D13"/>
  <c r="C13"/>
  <c r="B13"/>
  <c r="B8"/>
  <c r="N8" s="1"/>
  <c r="B7"/>
  <c r="B12" s="1"/>
  <c r="B4"/>
  <c r="M3"/>
  <c r="L3"/>
  <c r="K3"/>
  <c r="J3"/>
  <c r="I3"/>
  <c r="H3"/>
  <c r="G3"/>
  <c r="F3"/>
  <c r="E3"/>
  <c r="D3"/>
  <c r="C3"/>
  <c r="B3"/>
  <c r="D1"/>
  <c r="B6" i="6"/>
  <c r="A2"/>
  <c r="B49" i="5"/>
  <c r="M32" i="7"/>
  <c r="J39" i="5"/>
  <c r="J38"/>
  <c r="J37"/>
  <c r="J36"/>
  <c r="J40"/>
  <c r="B37"/>
  <c r="P26"/>
  <c r="P23"/>
  <c r="P20"/>
  <c r="P15"/>
  <c r="O9"/>
  <c r="M7" i="7"/>
  <c r="N9" i="5"/>
  <c r="L7" i="7"/>
  <c r="M9" i="5"/>
  <c r="K7" i="7"/>
  <c r="L9" i="5"/>
  <c r="J7" i="7"/>
  <c r="K9" i="5"/>
  <c r="I7" i="7"/>
  <c r="J9" i="5"/>
  <c r="H7" i="7"/>
  <c r="I9" i="5"/>
  <c r="G7" i="7"/>
  <c r="H9" i="5"/>
  <c r="F7" i="7"/>
  <c r="G9" i="5"/>
  <c r="E7" i="7"/>
  <c r="F9" i="5"/>
  <c r="D7" i="7"/>
  <c r="E9" i="5"/>
  <c r="C7" i="7"/>
  <c r="D9" i="5"/>
  <c r="P9"/>
  <c r="P7"/>
  <c r="P6"/>
  <c r="B8" i="1"/>
  <c r="B7"/>
  <c r="B9" s="1"/>
  <c r="B49" i="2"/>
  <c r="A2" i="4"/>
  <c r="D1" i="1"/>
  <c r="C31"/>
  <c r="D31"/>
  <c r="E31"/>
  <c r="F31"/>
  <c r="G31"/>
  <c r="H31"/>
  <c r="I31"/>
  <c r="J31"/>
  <c r="K31"/>
  <c r="L31"/>
  <c r="M31"/>
  <c r="B31"/>
  <c r="J36" i="2"/>
  <c r="J37"/>
  <c r="J40"/>
  <c r="B37"/>
  <c r="J38"/>
  <c r="J39"/>
  <c r="C21" i="1"/>
  <c r="D21"/>
  <c r="E21"/>
  <c r="F21"/>
  <c r="G21"/>
  <c r="H21"/>
  <c r="I21"/>
  <c r="J21"/>
  <c r="K21"/>
  <c r="L21"/>
  <c r="M21"/>
  <c r="B21"/>
  <c r="C20"/>
  <c r="D20"/>
  <c r="E20"/>
  <c r="F20"/>
  <c r="G20"/>
  <c r="H20"/>
  <c r="I20"/>
  <c r="J20"/>
  <c r="K20"/>
  <c r="L20"/>
  <c r="M20"/>
  <c r="B20"/>
  <c r="C18"/>
  <c r="D18"/>
  <c r="E18"/>
  <c r="F18"/>
  <c r="G18"/>
  <c r="H18"/>
  <c r="I18"/>
  <c r="J18"/>
  <c r="K18"/>
  <c r="L18"/>
  <c r="M18"/>
  <c r="B18"/>
  <c r="C17"/>
  <c r="D17"/>
  <c r="E17"/>
  <c r="F17"/>
  <c r="G17"/>
  <c r="H17"/>
  <c r="I17"/>
  <c r="J17"/>
  <c r="K17"/>
  <c r="L17"/>
  <c r="M17"/>
  <c r="B17"/>
  <c r="C16"/>
  <c r="D16"/>
  <c r="E16"/>
  <c r="F16"/>
  <c r="G16"/>
  <c r="H16"/>
  <c r="I16"/>
  <c r="J16"/>
  <c r="K16"/>
  <c r="L16"/>
  <c r="M16"/>
  <c r="B16"/>
  <c r="P23" i="2"/>
  <c r="C15" i="1"/>
  <c r="D15"/>
  <c r="E15"/>
  <c r="F15"/>
  <c r="G15"/>
  <c r="H15"/>
  <c r="I15"/>
  <c r="J15"/>
  <c r="K15"/>
  <c r="L15"/>
  <c r="M15"/>
  <c r="B15"/>
  <c r="B13"/>
  <c r="P20" i="2"/>
  <c r="P26"/>
  <c r="C13" i="1"/>
  <c r="C14"/>
  <c r="E9" i="2"/>
  <c r="C7" i="1"/>
  <c r="C9" s="1"/>
  <c r="C32"/>
  <c r="D13"/>
  <c r="D14"/>
  <c r="F9" i="2"/>
  <c r="D7" i="1"/>
  <c r="D9" s="1"/>
  <c r="D32"/>
  <c r="E13"/>
  <c r="E14"/>
  <c r="G9" i="2"/>
  <c r="E7" i="1"/>
  <c r="E9" s="1"/>
  <c r="E32"/>
  <c r="F13"/>
  <c r="F14"/>
  <c r="H9" i="2"/>
  <c r="F7" i="1"/>
  <c r="F9" s="1"/>
  <c r="F32"/>
  <c r="G13"/>
  <c r="G14"/>
  <c r="I9" i="2"/>
  <c r="G7" i="1"/>
  <c r="G9" s="1"/>
  <c r="G32"/>
  <c r="H13"/>
  <c r="H14"/>
  <c r="J9" i="2"/>
  <c r="H7" i="1"/>
  <c r="H9" s="1"/>
  <c r="H32"/>
  <c r="I13"/>
  <c r="I14"/>
  <c r="I24"/>
  <c r="K9" i="2"/>
  <c r="I7" i="1"/>
  <c r="I32"/>
  <c r="J13"/>
  <c r="J14"/>
  <c r="L9" i="2"/>
  <c r="J7" i="1"/>
  <c r="J32"/>
  <c r="K13"/>
  <c r="K14" s="1"/>
  <c r="M9" i="2"/>
  <c r="K7" i="1"/>
  <c r="K32"/>
  <c r="L13"/>
  <c r="L14"/>
  <c r="N9" i="2"/>
  <c r="L7" i="1"/>
  <c r="L32"/>
  <c r="M13"/>
  <c r="M14" s="1"/>
  <c r="O9" i="2"/>
  <c r="M7" i="1"/>
  <c r="M32"/>
  <c r="D9" i="2"/>
  <c r="P9"/>
  <c r="B14" i="1"/>
  <c r="B32"/>
  <c r="N32" s="1"/>
  <c r="O32" s="1"/>
  <c r="P15" i="2"/>
  <c r="E12" i="1"/>
  <c r="E25" s="1"/>
  <c r="G12"/>
  <c r="G25" s="1"/>
  <c r="C3"/>
  <c r="D3"/>
  <c r="E3"/>
  <c r="F3"/>
  <c r="G3"/>
  <c r="H3"/>
  <c r="I3"/>
  <c r="J3"/>
  <c r="K3"/>
  <c r="L3"/>
  <c r="M3"/>
  <c r="B3"/>
  <c r="P7" i="2"/>
  <c r="B23" i="4"/>
  <c r="B6"/>
  <c r="B25"/>
  <c r="N16" i="1"/>
  <c r="N17"/>
  <c r="N18"/>
  <c r="N19"/>
  <c r="N20"/>
  <c r="N23"/>
  <c r="N24"/>
  <c r="N21"/>
  <c r="B4"/>
  <c r="N4"/>
  <c r="P6" i="2"/>
  <c r="N8" i="1"/>
  <c r="N15"/>
  <c r="N31"/>
  <c r="N13"/>
  <c r="B12"/>
  <c r="B25" s="1"/>
  <c r="H12"/>
  <c r="H25" s="1"/>
  <c r="F12"/>
  <c r="F25" s="1"/>
  <c r="D12"/>
  <c r="D25" s="1"/>
  <c r="C12"/>
  <c r="C25" s="1"/>
  <c r="B25" i="6"/>
  <c r="C12" i="7"/>
  <c r="C25" s="1"/>
  <c r="C9"/>
  <c r="C26" s="1"/>
  <c r="C33" s="1"/>
  <c r="D12"/>
  <c r="D25" s="1"/>
  <c r="D26" s="1"/>
  <c r="D33" s="1"/>
  <c r="D9"/>
  <c r="E12"/>
  <c r="E25" s="1"/>
  <c r="E26" s="1"/>
  <c r="E33" s="1"/>
  <c r="E9"/>
  <c r="F12"/>
  <c r="F25" s="1"/>
  <c r="F26" s="1"/>
  <c r="F33" s="1"/>
  <c r="F9"/>
  <c r="G12"/>
  <c r="G25" s="1"/>
  <c r="G26" s="1"/>
  <c r="G33" s="1"/>
  <c r="G9"/>
  <c r="H12"/>
  <c r="H25" s="1"/>
  <c r="H26" s="1"/>
  <c r="H33" s="1"/>
  <c r="H9"/>
  <c r="I12"/>
  <c r="I25" s="1"/>
  <c r="I26" s="1"/>
  <c r="I33" s="1"/>
  <c r="I9"/>
  <c r="J12"/>
  <c r="J25" s="1"/>
  <c r="J9"/>
  <c r="K12"/>
  <c r="K25" s="1"/>
  <c r="K26" s="1"/>
  <c r="K33" s="1"/>
  <c r="K9"/>
  <c r="L12"/>
  <c r="L25" s="1"/>
  <c r="L9"/>
  <c r="M12"/>
  <c r="M25" s="1"/>
  <c r="M26" s="1"/>
  <c r="M33" s="1"/>
  <c r="M9"/>
  <c r="N4"/>
  <c r="N7"/>
  <c r="B9"/>
  <c r="N13"/>
  <c r="B14"/>
  <c r="C14"/>
  <c r="D14"/>
  <c r="E14"/>
  <c r="F14"/>
  <c r="G14"/>
  <c r="H14"/>
  <c r="I14"/>
  <c r="J14"/>
  <c r="K14"/>
  <c r="L14"/>
  <c r="M14"/>
  <c r="B32"/>
  <c r="C32"/>
  <c r="D32"/>
  <c r="E32"/>
  <c r="F32"/>
  <c r="G32"/>
  <c r="H32"/>
  <c r="I32"/>
  <c r="J32"/>
  <c r="K32"/>
  <c r="L32"/>
  <c r="N14"/>
  <c r="N32"/>
  <c r="M12" i="1"/>
  <c r="M25" s="1"/>
  <c r="M26" s="1"/>
  <c r="M33" s="1"/>
  <c r="M9"/>
  <c r="K9"/>
  <c r="K12"/>
  <c r="K25" s="1"/>
  <c r="K26" s="1"/>
  <c r="K33" s="1"/>
  <c r="I12"/>
  <c r="I25" s="1"/>
  <c r="I26" s="1"/>
  <c r="I33" s="1"/>
  <c r="I9"/>
  <c r="N7"/>
  <c r="K22"/>
  <c r="M22"/>
  <c r="D22"/>
  <c r="F22"/>
  <c r="H22"/>
  <c r="J22"/>
  <c r="L22"/>
  <c r="B22"/>
  <c r="C22"/>
  <c r="E22"/>
  <c r="G22"/>
  <c r="I22"/>
  <c r="L9"/>
  <c r="L12"/>
  <c r="L25" s="1"/>
  <c r="L26" s="1"/>
  <c r="L33" s="1"/>
  <c r="J12"/>
  <c r="J25" s="1"/>
  <c r="J26" s="1"/>
  <c r="J33" s="1"/>
  <c r="J9"/>
  <c r="L22" i="7"/>
  <c r="J22"/>
  <c r="H22"/>
  <c r="F22"/>
  <c r="D22"/>
  <c r="B22"/>
  <c r="M22"/>
  <c r="K22"/>
  <c r="I22"/>
  <c r="G22"/>
  <c r="E22"/>
  <c r="N22" s="1"/>
  <c r="C22"/>
  <c r="N12" i="1"/>
  <c r="N9"/>
  <c r="O7"/>
  <c r="O9" s="1"/>
  <c r="N22"/>
  <c r="O22" s="1"/>
  <c r="O31"/>
  <c r="O21"/>
  <c r="O18"/>
  <c r="O16"/>
  <c r="O23"/>
  <c r="O29"/>
  <c r="O8"/>
  <c r="O15"/>
  <c r="O17"/>
  <c r="O24"/>
  <c r="O30"/>
  <c r="O13"/>
  <c r="O20"/>
  <c r="O19"/>
  <c r="O12"/>
  <c r="O25" s="1"/>
  <c r="N9" i="7" l="1"/>
  <c r="O8"/>
  <c r="O22"/>
  <c r="O32"/>
  <c r="O14"/>
  <c r="L26"/>
  <c r="L33" s="1"/>
  <c r="J26"/>
  <c r="J33" s="1"/>
  <c r="N14" i="1"/>
  <c r="O14" s="1"/>
  <c r="G26"/>
  <c r="G33" s="1"/>
  <c r="E26"/>
  <c r="E33" s="1"/>
  <c r="C26"/>
  <c r="C33" s="1"/>
  <c r="O17" i="7"/>
  <c r="O24"/>
  <c r="B25"/>
  <c r="B26" s="1"/>
  <c r="B33" s="1"/>
  <c r="B34" s="1"/>
  <c r="C4" s="1"/>
  <c r="C34" s="1"/>
  <c r="D4" s="1"/>
  <c r="D34" s="1"/>
  <c r="E4" s="1"/>
  <c r="E34" s="1"/>
  <c r="F4" s="1"/>
  <c r="F34" s="1"/>
  <c r="G4" s="1"/>
  <c r="G34" s="1"/>
  <c r="H4" s="1"/>
  <c r="H34" s="1"/>
  <c r="I4" s="1"/>
  <c r="I34" s="1"/>
  <c r="J4" s="1"/>
  <c r="J34" s="1"/>
  <c r="K4" s="1"/>
  <c r="K34" s="1"/>
  <c r="L4" s="1"/>
  <c r="L34" s="1"/>
  <c r="M4" s="1"/>
  <c r="M34" s="1"/>
  <c r="N12"/>
  <c r="N25" i="1"/>
  <c r="N26" s="1"/>
  <c r="N33" s="1"/>
  <c r="N34" s="1"/>
  <c r="H26"/>
  <c r="H33" s="1"/>
  <c r="F26"/>
  <c r="F33" s="1"/>
  <c r="D26"/>
  <c r="D33" s="1"/>
  <c r="B26"/>
  <c r="B33" s="1"/>
  <c r="B34" s="1"/>
  <c r="C4" s="1"/>
  <c r="C34" s="1"/>
  <c r="D4" s="1"/>
  <c r="D34" s="1"/>
  <c r="E4" s="1"/>
  <c r="E34" s="1"/>
  <c r="F4" s="1"/>
  <c r="F34" s="1"/>
  <c r="G4" s="1"/>
  <c r="G34" s="1"/>
  <c r="H4" s="1"/>
  <c r="H34" s="1"/>
  <c r="I4" s="1"/>
  <c r="I34" s="1"/>
  <c r="J4" s="1"/>
  <c r="J34" s="1"/>
  <c r="K4" s="1"/>
  <c r="K34" s="1"/>
  <c r="L4" s="1"/>
  <c r="L34" s="1"/>
  <c r="M4" s="1"/>
  <c r="M34" s="1"/>
  <c r="O15" i="7"/>
  <c r="O21"/>
  <c r="O12" l="1"/>
  <c r="N25"/>
  <c r="O29"/>
  <c r="O16"/>
  <c r="O18"/>
  <c r="O20"/>
  <c r="O23"/>
  <c r="O31"/>
  <c r="O7"/>
  <c r="O9" s="1"/>
  <c r="O30"/>
  <c r="O19"/>
  <c r="O13"/>
  <c r="N26"/>
  <c r="N33" s="1"/>
  <c r="N34" s="1"/>
  <c r="O25" l="1"/>
</calcChain>
</file>

<file path=xl/comments1.xml><?xml version="1.0" encoding="utf-8"?>
<comments xmlns="http://schemas.openxmlformats.org/spreadsheetml/2006/main">
  <authors>
    <author>Joyce Krech</author>
    <author>Owner</author>
  </authors>
  <commentList>
    <comment ref="C2" authorId="0">
      <text>
        <r>
          <rPr>
            <sz val="8"/>
            <color indexed="81"/>
            <rFont val="Tahoma"/>
            <family val="2"/>
          </rPr>
          <t xml:space="preserve">Key cells are those that other cells &amp; formulas depend upon. </t>
        </r>
      </text>
    </comment>
    <comment ref="A13" authorId="0">
      <text>
        <r>
          <rPr>
            <sz val="8"/>
            <color indexed="81"/>
            <rFont val="Tahoma"/>
            <family val="2"/>
          </rPr>
          <t xml:space="preserve"> CoGS are the expenses related to income-producing items, e.g. the cost of the food sold in a restaurant.  This line item does not apply to service businesses.</t>
        </r>
      </text>
    </comment>
    <comment ref="B16" authorId="1">
      <text>
        <r>
          <rPr>
            <sz val="8"/>
            <color indexed="81"/>
            <rFont val="Tahoma"/>
            <family val="2"/>
          </rPr>
          <t>document hours/pay rates and other factors that impact wages. Use a separate section of this sheet if needed.</t>
        </r>
      </text>
    </comment>
    <comment ref="B21" authorId="1">
      <text>
        <r>
          <rPr>
            <sz val="8"/>
            <color indexed="81"/>
            <rFont val="Tahoma"/>
            <family val="2"/>
          </rPr>
          <t>document how you arrived at monthly or yearly figures for supplies expenditures.</t>
        </r>
      </text>
    </comment>
    <comment ref="B24" authorId="1">
      <text>
        <r>
          <rPr>
            <sz val="8"/>
            <color indexed="81"/>
            <rFont val="Tahoma"/>
            <family val="2"/>
          </rPr>
          <t xml:space="preserve">document how you arrived at monthly or yearly figures for repairs expenditures.
</t>
        </r>
      </text>
    </comment>
    <comment ref="L36" authorId="1">
      <text>
        <r>
          <rPr>
            <sz val="8"/>
            <color indexed="81"/>
            <rFont val="Tahoma"/>
            <family val="2"/>
          </rPr>
          <t>document how you arrived at yearly estimates for utilitiy expenses.</t>
        </r>
      </text>
    </comment>
  </commentList>
</comments>
</file>

<file path=xl/comments2.xml><?xml version="1.0" encoding="utf-8"?>
<comments xmlns="http://schemas.openxmlformats.org/spreadsheetml/2006/main">
  <authors>
    <author>Joyce Krech</author>
  </authors>
  <commentList>
    <comment ref="E3" authorId="0">
      <text>
        <r>
          <rPr>
            <sz val="8"/>
            <color indexed="81"/>
            <rFont val="Tahoma"/>
            <family val="2"/>
          </rPr>
          <t xml:space="preserve">Key cells are those that other cells &amp; formulas depend upon. </t>
        </r>
      </text>
    </comment>
  </commentList>
</comments>
</file>

<file path=xl/comments3.xml><?xml version="1.0" encoding="utf-8"?>
<comments xmlns="http://schemas.openxmlformats.org/spreadsheetml/2006/main">
  <authors>
    <author>Joyce Krech</author>
  </authors>
  <commentList>
    <comment ref="A19" authorId="0">
      <text>
        <r>
          <rPr>
            <sz val="8"/>
            <color indexed="81"/>
            <rFont val="Tahoma"/>
            <family val="2"/>
          </rPr>
          <t>enter these disbursements monthly, quarterly, or annually depending on use</t>
        </r>
      </text>
    </comment>
    <comment ref="A22" authorId="0">
      <text>
        <r>
          <rPr>
            <sz val="8"/>
            <color indexed="81"/>
            <rFont val="Tahoma"/>
            <family val="2"/>
          </rPr>
          <t>adjust these monthly estimates if needed for seasonality.</t>
        </r>
      </text>
    </comment>
    <comment ref="A23" authorId="0">
      <text>
        <r>
          <rPr>
            <sz val="8"/>
            <color indexed="81"/>
            <rFont val="Tahoma"/>
            <family val="2"/>
          </rPr>
          <t>insert insurance payment for appropriate annual or quarterly premiums.</t>
        </r>
      </text>
    </comment>
    <comment ref="A24" authorId="0">
      <text>
        <r>
          <rPr>
            <sz val="8"/>
            <color indexed="81"/>
            <rFont val="Tahoma"/>
            <family val="2"/>
          </rPr>
          <t>insert amounts
 for appropriate annual or quarterly payments.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Joyce Krech</author>
    <author>Owner</author>
  </authors>
  <commentList>
    <comment ref="C2" authorId="0">
      <text>
        <r>
          <rPr>
            <sz val="8"/>
            <color indexed="81"/>
            <rFont val="Tahoma"/>
            <family val="2"/>
          </rPr>
          <t xml:space="preserve">Key cells are those that other cells &amp; formulas depend upon. </t>
        </r>
      </text>
    </comment>
    <comment ref="A13" authorId="0">
      <text>
        <r>
          <rPr>
            <sz val="8"/>
            <color indexed="81"/>
            <rFont val="Tahoma"/>
            <family val="2"/>
          </rPr>
          <t xml:space="preserve"> CoGS are the expenses related to income-producing items, e.g. the cost of the food sold in a restaurant.  This line item does not apply to service businesses.</t>
        </r>
      </text>
    </comment>
    <comment ref="B16" authorId="1">
      <text>
        <r>
          <rPr>
            <sz val="8"/>
            <color indexed="81"/>
            <rFont val="Tahoma"/>
            <family val="2"/>
          </rPr>
          <t>document hours/pay rates and other factors that impact wages. Use a separate section of this sheet if needed.</t>
        </r>
      </text>
    </comment>
    <comment ref="B21" authorId="1">
      <text>
        <r>
          <rPr>
            <sz val="8"/>
            <color indexed="81"/>
            <rFont val="Tahoma"/>
            <family val="2"/>
          </rPr>
          <t>document how you arrived at monthly or yearly figures for supplies expenditures.</t>
        </r>
      </text>
    </comment>
    <comment ref="B24" authorId="1">
      <text>
        <r>
          <rPr>
            <sz val="8"/>
            <color indexed="81"/>
            <rFont val="Tahoma"/>
            <family val="2"/>
          </rPr>
          <t xml:space="preserve">document how you arrived at monthly or yearly figures for repairs expenditures.
</t>
        </r>
      </text>
    </comment>
    <comment ref="L36" authorId="1">
      <text>
        <r>
          <rPr>
            <sz val="8"/>
            <color indexed="81"/>
            <rFont val="Tahoma"/>
            <family val="2"/>
          </rPr>
          <t>document how you arrived at yearly estimates for utilitiy expenses.</t>
        </r>
      </text>
    </comment>
  </commentList>
</comments>
</file>

<file path=xl/comments5.xml><?xml version="1.0" encoding="utf-8"?>
<comments xmlns="http://schemas.openxmlformats.org/spreadsheetml/2006/main">
  <authors>
    <author>Joyce Krech</author>
  </authors>
  <commentList>
    <comment ref="E3" authorId="0">
      <text>
        <r>
          <rPr>
            <sz val="8"/>
            <color indexed="81"/>
            <rFont val="Tahoma"/>
            <family val="2"/>
          </rPr>
          <t xml:space="preserve">Key cells are those that other cells &amp; formulas depend upon. </t>
        </r>
      </text>
    </comment>
  </commentList>
</comments>
</file>

<file path=xl/comments6.xml><?xml version="1.0" encoding="utf-8"?>
<comments xmlns="http://schemas.openxmlformats.org/spreadsheetml/2006/main">
  <authors>
    <author>Joyce Krech</author>
  </authors>
  <commentList>
    <comment ref="A19" authorId="0">
      <text>
        <r>
          <rPr>
            <sz val="8"/>
            <color indexed="81"/>
            <rFont val="Tahoma"/>
            <family val="2"/>
          </rPr>
          <t>enter these disbursements monthly, quarterly, or annually depending on use</t>
        </r>
      </text>
    </comment>
    <comment ref="A22" authorId="0">
      <text>
        <r>
          <rPr>
            <sz val="8"/>
            <color indexed="81"/>
            <rFont val="Tahoma"/>
            <family val="2"/>
          </rPr>
          <t>adjust these monthly estimates if needed for seasonality.</t>
        </r>
      </text>
    </comment>
    <comment ref="A23" authorId="0">
      <text>
        <r>
          <rPr>
            <sz val="8"/>
            <color indexed="81"/>
            <rFont val="Tahoma"/>
            <family val="2"/>
          </rPr>
          <t>insert insurance payment for appropriate annual or quarterly premiums.</t>
        </r>
      </text>
    </comment>
    <comment ref="A24" authorId="0">
      <text>
        <r>
          <rPr>
            <sz val="8"/>
            <color indexed="81"/>
            <rFont val="Tahoma"/>
            <family val="2"/>
          </rPr>
          <t>insert amounts
 for appropriate annual or quarterly payments.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<sst xmlns="http://schemas.openxmlformats.org/spreadsheetml/2006/main" count="268" uniqueCount="108">
  <si>
    <t>Feb</t>
  </si>
  <si>
    <t>Mar</t>
  </si>
  <si>
    <t>Apr</t>
  </si>
  <si>
    <t>May</t>
  </si>
  <si>
    <t>Jun</t>
  </si>
  <si>
    <t>Sep</t>
  </si>
  <si>
    <t>Oct</t>
  </si>
  <si>
    <t>Nov</t>
  </si>
  <si>
    <t>Dec</t>
  </si>
  <si>
    <t>Total</t>
  </si>
  <si>
    <t>Beginning Cash Balance</t>
  </si>
  <si>
    <t xml:space="preserve">CASH DISBURSEMENTS </t>
  </si>
  <si>
    <t>Gross Wages</t>
  </si>
  <si>
    <t>Payroll Expenses</t>
  </si>
  <si>
    <t>Repairs and Maintenance</t>
  </si>
  <si>
    <t>Rent</t>
  </si>
  <si>
    <t>Total Cash Disbursements</t>
  </si>
  <si>
    <t>Net Cash Flow</t>
  </si>
  <si>
    <t>Adjustments to Net Cash Flow</t>
  </si>
  <si>
    <t>(+) New Owner Investment</t>
  </si>
  <si>
    <t>Adjusted Net Cash Flow</t>
  </si>
  <si>
    <t>Ending Cash Balance</t>
  </si>
  <si>
    <t>Telephone</t>
  </si>
  <si>
    <t>Aug</t>
  </si>
  <si>
    <t>Payroll Expense</t>
  </si>
  <si>
    <t>Jan</t>
  </si>
  <si>
    <t>Disbursements</t>
  </si>
  <si>
    <t>Supplies (office &amp; operating)</t>
  </si>
  <si>
    <t>Accounting and Legal</t>
  </si>
  <si>
    <t xml:space="preserve">Rent </t>
  </si>
  <si>
    <t>Utilities</t>
  </si>
  <si>
    <t>Insurance</t>
  </si>
  <si>
    <t>Taxes: Real Estate, Per Prop</t>
  </si>
  <si>
    <t>Start Up Costs</t>
  </si>
  <si>
    <t>Owner Investment</t>
  </si>
  <si>
    <t>Supplies (Office &amp; Operating)</t>
  </si>
  <si>
    <t>Income</t>
  </si>
  <si>
    <t>Travel</t>
  </si>
  <si>
    <t xml:space="preserve">yearly estimate based on: </t>
  </si>
  <si>
    <t>Marketing</t>
  </si>
  <si>
    <t>Legal</t>
  </si>
  <si>
    <t>Beginning Inventory</t>
  </si>
  <si>
    <t xml:space="preserve">Other: </t>
  </si>
  <si>
    <t>Total Start-Up Requirements</t>
  </si>
  <si>
    <t>Other</t>
  </si>
  <si>
    <t>Owner Withdrawals</t>
  </si>
  <si>
    <t>Licenses/ certification fees</t>
  </si>
  <si>
    <t>Accounting or other professional fees</t>
  </si>
  <si>
    <t>Pre-opening Training costs</t>
  </si>
  <si>
    <t>Supplies - letterhead, bus cards, forms, etc</t>
  </si>
  <si>
    <t>Marketing - mailings, ads, brochures, etc</t>
  </si>
  <si>
    <t xml:space="preserve">Funding still needed: </t>
  </si>
  <si>
    <t>Loans</t>
  </si>
  <si>
    <t>Taxes (Real estate, personal prop)</t>
  </si>
  <si>
    <t>(-) Debt-Loan Paymts</t>
  </si>
  <si>
    <t>(-) Owner Withdrawals</t>
  </si>
  <si>
    <t xml:space="preserve">Assumptions for: </t>
  </si>
  <si>
    <t xml:space="preserve">Salaries &amp; Wages </t>
  </si>
  <si>
    <t xml:space="preserve">based on quotes from: </t>
  </si>
  <si>
    <t xml:space="preserve">based on: </t>
  </si>
  <si>
    <t xml:space="preserve">Cash Flow Projection - Year 1 for: </t>
  </si>
  <si>
    <t>Sales</t>
  </si>
  <si>
    <t>Jul</t>
  </si>
  <si>
    <t>Total Sales per Month</t>
  </si>
  <si>
    <t>(+) Other Investments</t>
  </si>
  <si>
    <t>Cost of Goods Sold</t>
  </si>
  <si>
    <t xml:space="preserve">Water: </t>
  </si>
  <si>
    <t xml:space="preserve">Gas: </t>
  </si>
  <si>
    <t>Total  Monthly Utilities</t>
  </si>
  <si>
    <t>year / 12</t>
  </si>
  <si>
    <t xml:space="preserve">Elect: </t>
  </si>
  <si>
    <t>enter a % of sales</t>
  </si>
  <si>
    <t>monthly or quarterly amount</t>
  </si>
  <si>
    <t>&amp; Schedule</t>
  </si>
  <si>
    <t>see Marketing Plan, Budget,</t>
  </si>
  <si>
    <t>fill in CF sheet at appropriate month due</t>
  </si>
  <si>
    <t xml:space="preserve">per month, based on: </t>
  </si>
  <si>
    <t>a month</t>
  </si>
  <si>
    <t xml:space="preserve">per month.  Start w/ yearly estimates: </t>
  </si>
  <si>
    <t xml:space="preserve">Date: </t>
  </si>
  <si>
    <t xml:space="preserve">Key Cells are outlined in red. Enter data in key cells. </t>
  </si>
  <si>
    <t>business name</t>
  </si>
  <si>
    <t>= Monthly draw</t>
  </si>
  <si>
    <t>Debt- Loan Payments</t>
  </si>
  <si>
    <t>Working Capital at Start</t>
  </si>
  <si>
    <t>Enter monthly, quarterly or annual payments on CF sheet, per expected use and timing</t>
  </si>
  <si>
    <t>Per month, per lease</t>
  </si>
  <si>
    <t xml:space="preserve"> </t>
  </si>
  <si>
    <t>CASH RECEIPTS</t>
  </si>
  <si>
    <t>Total Cash Receipts</t>
  </si>
  <si>
    <t>hover mouse across cells with red triangles to read comments and tips</t>
  </si>
  <si>
    <t>Fixed Assets
       land, equipment, buildings, vehicles</t>
  </si>
  <si>
    <t>Remodeling
      building, fixtures, signs, paint, cleaning</t>
  </si>
  <si>
    <t>Installations
      equipment, phones, hookup charges</t>
  </si>
  <si>
    <t>Deposits required
      utilities, leases, phones, etc</t>
  </si>
  <si>
    <t xml:space="preserve">START-UP Worksheet for: </t>
  </si>
  <si>
    <t>Cash Available to start</t>
  </si>
  <si>
    <t>adjust investments, expenses, or working capital to bring this line to 0.00</t>
  </si>
  <si>
    <t>enter monthly gross</t>
  </si>
  <si>
    <t>For regular travel, estimate monthly expense here.  For sporadic travel, fill in the CF sheet as needed</t>
  </si>
  <si>
    <t xml:space="preserve">                   to arrive at monthly estimates. </t>
  </si>
  <si>
    <t>consult an amortization schedule to calculate monthly payments</t>
  </si>
  <si>
    <t>enter annual draw desired</t>
  </si>
  <si>
    <t xml:space="preserve"> enter estimated self-employment tax rate</t>
  </si>
  <si>
    <t>% of gross wages based on: 7.65% Employer's match + %State Unemployment + %Fed Unemployment</t>
  </si>
  <si>
    <t>% of sales</t>
  </si>
  <si>
    <t>will become the beginning cash balance for CF Yr 1</t>
  </si>
  <si>
    <t>Note that in almost all cases, this worksheet is completed with formulas using data from the Assumptions page.  After reviewing the samples, start with your Assumptions or Start-up Tab. Hover mouse across cells with red triangles for tips. Work with your SBDC Business Advisor to test your assumptions and refine/adjust these pages to fit your specific business.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</si>
</sst>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6" formatCode="_(* #,##0_);_(* \(#,##0\);_(* &quot;-&quot;??_);_(@_)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</font>
    <font>
      <sz val="8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8"/>
      <color indexed="81"/>
      <name val="Tahoma"/>
    </font>
    <font>
      <sz val="10"/>
      <color indexed="10"/>
      <name val="Arial"/>
    </font>
    <font>
      <sz val="14"/>
      <color indexed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0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Border="1"/>
    <xf numFmtId="166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 applyBorder="1"/>
    <xf numFmtId="166" fontId="0" fillId="0" borderId="0" xfId="1" applyNumberFormat="1" applyFont="1" applyBorder="1" applyAlignment="1">
      <alignment horizontal="left" indent="1"/>
    </xf>
    <xf numFmtId="166" fontId="4" fillId="0" borderId="0" xfId="1" applyNumberFormat="1" applyFont="1"/>
    <xf numFmtId="166" fontId="0" fillId="0" borderId="0" xfId="1" quotePrefix="1" applyNumberFormat="1" applyFont="1" applyAlignment="1">
      <alignment horizontal="center"/>
    </xf>
    <xf numFmtId="166" fontId="0" fillId="0" borderId="0" xfId="1" applyNumberFormat="1" applyFont="1" applyFill="1"/>
    <xf numFmtId="0" fontId="5" fillId="0" borderId="0" xfId="0" applyFont="1" applyBorder="1"/>
    <xf numFmtId="0" fontId="4" fillId="0" borderId="0" xfId="0" applyFont="1" applyBorder="1" applyAlignment="1">
      <alignment horizontal="left" indent="1"/>
    </xf>
    <xf numFmtId="166" fontId="0" fillId="0" borderId="0" xfId="1" applyNumberFormat="1" applyFont="1" applyFill="1" applyBorder="1"/>
    <xf numFmtId="166" fontId="4" fillId="0" borderId="1" xfId="1" applyNumberFormat="1" applyFont="1" applyBorder="1"/>
    <xf numFmtId="166" fontId="4" fillId="0" borderId="2" xfId="1" applyNumberFormat="1" applyFont="1" applyBorder="1"/>
    <xf numFmtId="166" fontId="4" fillId="0" borderId="3" xfId="1" applyNumberFormat="1" applyFont="1" applyBorder="1"/>
    <xf numFmtId="166" fontId="4" fillId="0" borderId="4" xfId="1" applyNumberFormat="1" applyFont="1" applyBorder="1"/>
    <xf numFmtId="166" fontId="4" fillId="0" borderId="0" xfId="1" applyNumberFormat="1" applyFont="1" applyBorder="1"/>
    <xf numFmtId="166" fontId="4" fillId="0" borderId="5" xfId="1" applyNumberFormat="1" applyFont="1" applyBorder="1"/>
    <xf numFmtId="166" fontId="4" fillId="0" borderId="6" xfId="1" applyNumberFormat="1" applyFont="1" applyBorder="1"/>
    <xf numFmtId="166" fontId="4" fillId="0" borderId="7" xfId="1" applyNumberFormat="1" applyFont="1" applyBorder="1"/>
    <xf numFmtId="166" fontId="4" fillId="0" borderId="8" xfId="1" applyNumberFormat="1" applyFont="1" applyBorder="1"/>
    <xf numFmtId="166" fontId="4" fillId="0" borderId="9" xfId="1" applyNumberFormat="1" applyFont="1" applyBorder="1"/>
    <xf numFmtId="166" fontId="2" fillId="0" borderId="10" xfId="1" applyNumberFormat="1" applyFont="1" applyBorder="1"/>
    <xf numFmtId="166" fontId="4" fillId="0" borderId="10" xfId="1" applyNumberFormat="1" applyFont="1" applyBorder="1"/>
    <xf numFmtId="166" fontId="2" fillId="0" borderId="0" xfId="1" applyNumberFormat="1" applyFont="1" applyBorder="1"/>
    <xf numFmtId="166" fontId="4" fillId="0" borderId="0" xfId="1" applyNumberFormat="1" applyFont="1" applyFill="1" applyBorder="1"/>
    <xf numFmtId="166" fontId="2" fillId="0" borderId="11" xfId="1" applyNumberFormat="1" applyFont="1" applyBorder="1"/>
    <xf numFmtId="166" fontId="2" fillId="0" borderId="4" xfId="1" applyNumberFormat="1" applyFont="1" applyBorder="1"/>
    <xf numFmtId="166" fontId="4" fillId="0" borderId="12" xfId="1" applyNumberFormat="1" applyFont="1" applyBorder="1"/>
    <xf numFmtId="0" fontId="0" fillId="0" borderId="0" xfId="1" applyNumberFormat="1" applyFont="1"/>
    <xf numFmtId="0" fontId="0" fillId="0" borderId="0" xfId="1" applyNumberFormat="1" applyFont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2" xfId="1" applyNumberFormat="1" applyFont="1" applyBorder="1"/>
    <xf numFmtId="0" fontId="4" fillId="0" borderId="0" xfId="1" applyNumberFormat="1" applyFont="1"/>
    <xf numFmtId="0" fontId="4" fillId="0" borderId="0" xfId="1" applyNumberFormat="1" applyFont="1" applyBorder="1"/>
    <xf numFmtId="0" fontId="4" fillId="0" borderId="1" xfId="1" applyNumberFormat="1" applyFont="1" applyBorder="1"/>
    <xf numFmtId="0" fontId="4" fillId="0" borderId="6" xfId="1" applyNumberFormat="1" applyFont="1" applyBorder="1"/>
    <xf numFmtId="0" fontId="4" fillId="0" borderId="8" xfId="1" applyNumberFormat="1" applyFont="1" applyBorder="1"/>
    <xf numFmtId="0" fontId="2" fillId="0" borderId="0" xfId="1" applyNumberFormat="1" applyFont="1"/>
    <xf numFmtId="0" fontId="2" fillId="0" borderId="10" xfId="1" applyNumberFormat="1" applyFont="1" applyBorder="1"/>
    <xf numFmtId="0" fontId="2" fillId="0" borderId="0" xfId="1" applyNumberFormat="1" applyFont="1" applyBorder="1"/>
    <xf numFmtId="166" fontId="2" fillId="0" borderId="0" xfId="1" applyNumberFormat="1" applyFont="1" applyFill="1" applyBorder="1"/>
    <xf numFmtId="166" fontId="0" fillId="0" borderId="0" xfId="1" applyNumberFormat="1" applyFont="1" applyFill="1" applyBorder="1" applyAlignment="1">
      <alignment horizontal="left" indent="1"/>
    </xf>
    <xf numFmtId="9" fontId="4" fillId="0" borderId="0" xfId="2" applyFont="1" applyFill="1" applyBorder="1"/>
    <xf numFmtId="166" fontId="0" fillId="0" borderId="13" xfId="1" applyNumberFormat="1" applyFont="1" applyBorder="1" applyAlignment="1">
      <alignment horizontal="center"/>
    </xf>
    <xf numFmtId="166" fontId="2" fillId="0" borderId="13" xfId="1" applyNumberFormat="1" applyFont="1" applyBorder="1" applyAlignment="1">
      <alignment horizontal="center"/>
    </xf>
    <xf numFmtId="166" fontId="8" fillId="0" borderId="0" xfId="1" applyNumberFormat="1" applyFont="1"/>
    <xf numFmtId="0" fontId="5" fillId="0" borderId="14" xfId="1" applyNumberFormat="1" applyFont="1" applyBorder="1"/>
    <xf numFmtId="166" fontId="4" fillId="0" borderId="15" xfId="1" applyNumberFormat="1" applyFont="1" applyBorder="1"/>
    <xf numFmtId="166" fontId="4" fillId="0" borderId="16" xfId="1" applyNumberFormat="1" applyFont="1" applyBorder="1"/>
    <xf numFmtId="0" fontId="2" fillId="0" borderId="17" xfId="1" applyNumberFormat="1" applyFont="1" applyBorder="1"/>
    <xf numFmtId="166" fontId="4" fillId="0" borderId="18" xfId="1" applyNumberFormat="1" applyFont="1" applyBorder="1"/>
    <xf numFmtId="166" fontId="0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166" fontId="2" fillId="0" borderId="0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6" fontId="8" fillId="0" borderId="0" xfId="1" applyNumberFormat="1" applyFont="1" applyBorder="1"/>
    <xf numFmtId="9" fontId="4" fillId="0" borderId="19" xfId="2" applyFont="1" applyFill="1" applyBorder="1"/>
    <xf numFmtId="0" fontId="2" fillId="0" borderId="2" xfId="1" applyNumberFormat="1" applyFont="1" applyBorder="1"/>
    <xf numFmtId="166" fontId="2" fillId="0" borderId="2" xfId="1" applyNumberFormat="1" applyFont="1" applyBorder="1"/>
    <xf numFmtId="0" fontId="4" fillId="0" borderId="10" xfId="1" applyNumberFormat="1" applyFont="1" applyBorder="1"/>
    <xf numFmtId="166" fontId="0" fillId="0" borderId="0" xfId="1" applyNumberFormat="1" applyFont="1" applyBorder="1" applyAlignment="1"/>
    <xf numFmtId="9" fontId="0" fillId="0" borderId="19" xfId="2" applyFont="1" applyBorder="1"/>
    <xf numFmtId="166" fontId="4" fillId="2" borderId="2" xfId="1" applyNumberFormat="1" applyFont="1" applyFill="1" applyBorder="1"/>
    <xf numFmtId="166" fontId="4" fillId="0" borderId="0" xfId="0" applyNumberFormat="1" applyFont="1" applyBorder="1"/>
    <xf numFmtId="166" fontId="4" fillId="0" borderId="0" xfId="1" applyNumberFormat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wrapText="1"/>
    </xf>
    <xf numFmtId="0" fontId="11" fillId="0" borderId="0" xfId="1" applyNumberFormat="1" applyFont="1"/>
    <xf numFmtId="166" fontId="0" fillId="3" borderId="0" xfId="1" applyNumberFormat="1" applyFont="1" applyFill="1"/>
    <xf numFmtId="166" fontId="0" fillId="0" borderId="19" xfId="1" applyNumberFormat="1" applyFont="1" applyFill="1" applyBorder="1"/>
    <xf numFmtId="166" fontId="4" fillId="0" borderId="19" xfId="1" applyNumberFormat="1" applyFont="1" applyFill="1" applyBorder="1"/>
    <xf numFmtId="166" fontId="0" fillId="0" borderId="0" xfId="1" applyNumberFormat="1" applyFont="1" applyFill="1" applyBorder="1" applyAlignment="1"/>
    <xf numFmtId="41" fontId="4" fillId="0" borderId="19" xfId="2" applyNumberFormat="1" applyFont="1" applyFill="1" applyBorder="1"/>
    <xf numFmtId="166" fontId="13" fillId="0" borderId="0" xfId="1" applyNumberFormat="1" applyFont="1" applyFill="1" applyBorder="1"/>
    <xf numFmtId="166" fontId="11" fillId="0" borderId="0" xfId="1" applyNumberFormat="1" applyFont="1" applyFill="1" applyBorder="1"/>
    <xf numFmtId="166" fontId="8" fillId="0" borderId="0" xfId="1" applyNumberFormat="1" applyFont="1" applyBorder="1" applyAlignment="1">
      <alignment horizontal="left"/>
    </xf>
    <xf numFmtId="166" fontId="4" fillId="0" borderId="0" xfId="1" applyNumberFormat="1" applyFont="1" applyFill="1"/>
    <xf numFmtId="0" fontId="3" fillId="0" borderId="0" xfId="1" applyNumberFormat="1" applyFont="1" applyAlignment="1">
      <alignment horizontal="left"/>
    </xf>
    <xf numFmtId="166" fontId="11" fillId="0" borderId="20" xfId="1" applyNumberFormat="1" applyFont="1" applyFill="1" applyBorder="1" applyAlignment="1">
      <alignment horizontal="center" wrapText="1"/>
    </xf>
    <xf numFmtId="166" fontId="7" fillId="0" borderId="24" xfId="1" applyNumberFormat="1" applyFont="1" applyBorder="1"/>
    <xf numFmtId="166" fontId="7" fillId="0" borderId="25" xfId="1" applyNumberFormat="1" applyFont="1" applyBorder="1"/>
    <xf numFmtId="166" fontId="7" fillId="2" borderId="24" xfId="1" applyNumberFormat="1" applyFont="1" applyFill="1" applyBorder="1"/>
    <xf numFmtId="166" fontId="2" fillId="0" borderId="21" xfId="1" applyNumberFormat="1" applyFont="1" applyBorder="1"/>
    <xf numFmtId="2" fontId="2" fillId="0" borderId="21" xfId="1" applyNumberFormat="1" applyFont="1" applyBorder="1"/>
    <xf numFmtId="166" fontId="14" fillId="0" borderId="20" xfId="1" applyNumberFormat="1" applyFont="1" applyFill="1" applyBorder="1" applyAlignment="1">
      <alignment horizontal="center" wrapText="1"/>
    </xf>
    <xf numFmtId="166" fontId="11" fillId="0" borderId="26" xfId="1" applyNumberFormat="1" applyFont="1" applyFill="1" applyBorder="1" applyAlignment="1">
      <alignment horizontal="center" wrapText="1"/>
    </xf>
    <xf numFmtId="166" fontId="2" fillId="0" borderId="0" xfId="1" applyNumberFormat="1" applyFont="1" applyAlignment="1">
      <alignment horizontal="center"/>
    </xf>
    <xf numFmtId="166" fontId="2" fillId="0" borderId="22" xfId="1" applyNumberFormat="1" applyFont="1" applyBorder="1" applyAlignment="1"/>
    <xf numFmtId="166" fontId="0" fillId="0" borderId="22" xfId="1" applyNumberFormat="1" applyFont="1" applyFill="1" applyBorder="1" applyAlignment="1">
      <alignment horizontal="left" indent="1"/>
    </xf>
    <xf numFmtId="166" fontId="0" fillId="0" borderId="22" xfId="1" applyNumberFormat="1" applyFont="1" applyBorder="1"/>
    <xf numFmtId="166" fontId="2" fillId="0" borderId="22" xfId="1" applyNumberFormat="1" applyFont="1" applyBorder="1"/>
    <xf numFmtId="166" fontId="2" fillId="3" borderId="0" xfId="1" applyNumberFormat="1" applyFont="1" applyFill="1"/>
    <xf numFmtId="166" fontId="2" fillId="0" borderId="0" xfId="1" applyNumberFormat="1" applyFont="1" applyFill="1"/>
    <xf numFmtId="0" fontId="2" fillId="0" borderId="0" xfId="0" applyFont="1" applyFill="1" applyBorder="1"/>
    <xf numFmtId="166" fontId="4" fillId="4" borderId="1" xfId="1" applyNumberFormat="1" applyFont="1" applyFill="1" applyBorder="1"/>
    <xf numFmtId="166" fontId="7" fillId="0" borderId="27" xfId="1" applyNumberFormat="1" applyFont="1" applyFill="1" applyBorder="1"/>
    <xf numFmtId="166" fontId="7" fillId="0" borderId="28" xfId="1" applyNumberFormat="1" applyFont="1" applyFill="1" applyBorder="1"/>
    <xf numFmtId="166" fontId="7" fillId="0" borderId="29" xfId="1" applyNumberFormat="1" applyFont="1" applyFill="1" applyBorder="1"/>
    <xf numFmtId="166" fontId="7" fillId="0" borderId="30" xfId="1" applyNumberFormat="1" applyFont="1" applyBorder="1" applyAlignment="1">
      <alignment horizontal="left"/>
    </xf>
    <xf numFmtId="166" fontId="7" fillId="0" borderId="31" xfId="1" applyNumberFormat="1" applyFont="1" applyBorder="1"/>
    <xf numFmtId="166" fontId="7" fillId="0" borderId="32" xfId="1" applyNumberFormat="1" applyFont="1" applyBorder="1"/>
    <xf numFmtId="166" fontId="2" fillId="0" borderId="32" xfId="1" applyNumberFormat="1" applyFont="1" applyBorder="1" applyAlignment="1">
      <alignment horizontal="right"/>
    </xf>
    <xf numFmtId="166" fontId="2" fillId="0" borderId="33" xfId="0" applyNumberFormat="1" applyFont="1" applyBorder="1"/>
    <xf numFmtId="166" fontId="7" fillId="0" borderId="34" xfId="1" applyNumberFormat="1" applyFont="1" applyBorder="1"/>
    <xf numFmtId="166" fontId="7" fillId="0" borderId="35" xfId="1" applyNumberFormat="1" applyFont="1" applyBorder="1"/>
    <xf numFmtId="166" fontId="0" fillId="0" borderId="23" xfId="1" applyNumberFormat="1" applyFont="1" applyBorder="1"/>
    <xf numFmtId="9" fontId="0" fillId="0" borderId="19" xfId="2" applyFont="1" applyFill="1" applyBorder="1"/>
    <xf numFmtId="166" fontId="4" fillId="0" borderId="0" xfId="1" quotePrefix="1" applyNumberFormat="1" applyFont="1" applyBorder="1"/>
    <xf numFmtId="9" fontId="4" fillId="0" borderId="0" xfId="2" applyFont="1"/>
    <xf numFmtId="0" fontId="2" fillId="5" borderId="1" xfId="1" applyNumberFormat="1" applyFont="1" applyFill="1" applyBorder="1" applyAlignment="1">
      <alignment horizontal="center"/>
    </xf>
    <xf numFmtId="166" fontId="4" fillId="5" borderId="4" xfId="1" applyNumberFormat="1" applyFont="1" applyFill="1" applyBorder="1"/>
    <xf numFmtId="166" fontId="4" fillId="5" borderId="16" xfId="1" applyNumberFormat="1" applyFont="1" applyFill="1" applyBorder="1"/>
    <xf numFmtId="166" fontId="4" fillId="5" borderId="18" xfId="1" applyNumberFormat="1" applyFont="1" applyFill="1" applyBorder="1"/>
    <xf numFmtId="9" fontId="4" fillId="5" borderId="1" xfId="2" applyFont="1" applyFill="1" applyBorder="1"/>
    <xf numFmtId="9" fontId="2" fillId="5" borderId="2" xfId="2" applyFont="1" applyFill="1" applyBorder="1"/>
    <xf numFmtId="166" fontId="4" fillId="5" borderId="5" xfId="1" applyNumberFormat="1" applyFont="1" applyFill="1" applyBorder="1"/>
    <xf numFmtId="9" fontId="4" fillId="5" borderId="10" xfId="2" applyFont="1" applyFill="1" applyBorder="1"/>
    <xf numFmtId="166" fontId="4" fillId="5" borderId="10" xfId="1" applyNumberFormat="1" applyFont="1" applyFill="1" applyBorder="1"/>
    <xf numFmtId="166" fontId="2" fillId="5" borderId="4" xfId="1" applyNumberFormat="1" applyFont="1" applyFill="1" applyBorder="1"/>
    <xf numFmtId="166" fontId="2" fillId="0" borderId="13" xfId="1" applyNumberFormat="1" applyFont="1" applyBorder="1" applyAlignment="1">
      <alignment horizontal="center"/>
    </xf>
    <xf numFmtId="166" fontId="4" fillId="0" borderId="0" xfId="1" applyNumberFormat="1" applyFont="1" applyFill="1" applyBorder="1" applyAlignment="1">
      <alignment wrapText="1"/>
    </xf>
    <xf numFmtId="0" fontId="0" fillId="0" borderId="0" xfId="0" applyBorder="1"/>
    <xf numFmtId="0" fontId="3" fillId="0" borderId="0" xfId="1" applyNumberFormat="1" applyFont="1" applyAlignment="1">
      <alignment horizontal="left"/>
    </xf>
    <xf numFmtId="0" fontId="15" fillId="0" borderId="12" xfId="1" applyNumberFormat="1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36</xdr:row>
      <xdr:rowOff>0</xdr:rowOff>
    </xdr:from>
    <xdr:to>
      <xdr:col>5</xdr:col>
      <xdr:colOff>523875</xdr:colOff>
      <xdr:row>37</xdr:row>
      <xdr:rowOff>19050</xdr:rowOff>
    </xdr:to>
    <xdr:sp macro="" textlink="">
      <xdr:nvSpPr>
        <xdr:cNvPr id="1062" name="AutoShape 3"/>
        <xdr:cNvSpPr>
          <a:spLocks noChangeArrowheads="1"/>
        </xdr:cNvSpPr>
      </xdr:nvSpPr>
      <xdr:spPr bwMode="auto">
        <a:xfrm>
          <a:off x="4895850" y="8572500"/>
          <a:ext cx="476250" cy="180975"/>
        </a:xfrm>
        <a:prstGeom prst="rightArrow">
          <a:avLst>
            <a:gd name="adj1" fmla="val 50000"/>
            <a:gd name="adj2" fmla="val 65789"/>
          </a:avLst>
        </a:prstGeom>
        <a:solidFill>
          <a:srgbClr val="FFFF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36</xdr:row>
      <xdr:rowOff>0</xdr:rowOff>
    </xdr:from>
    <xdr:to>
      <xdr:col>5</xdr:col>
      <xdr:colOff>523875</xdr:colOff>
      <xdr:row>37</xdr:row>
      <xdr:rowOff>19050</xdr:rowOff>
    </xdr:to>
    <xdr:sp macro="" textlink="">
      <xdr:nvSpPr>
        <xdr:cNvPr id="4132" name="AutoShape 3"/>
        <xdr:cNvSpPr>
          <a:spLocks noChangeArrowheads="1"/>
        </xdr:cNvSpPr>
      </xdr:nvSpPr>
      <xdr:spPr bwMode="auto">
        <a:xfrm>
          <a:off x="4895850" y="8572500"/>
          <a:ext cx="476250" cy="180975"/>
        </a:xfrm>
        <a:prstGeom prst="rightArrow">
          <a:avLst>
            <a:gd name="adj1" fmla="val 50000"/>
            <a:gd name="adj2" fmla="val 65789"/>
          </a:avLst>
        </a:prstGeom>
        <a:solidFill>
          <a:srgbClr val="FFFF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438150</xdr:colOff>
      <xdr:row>0</xdr:row>
      <xdr:rowOff>229019</xdr:rowOff>
    </xdr:from>
    <xdr:ext cx="1616339" cy="587306"/>
    <xdr:sp macro="" textlink="">
      <xdr:nvSpPr>
        <xdr:cNvPr id="3" name="Rectangle 2"/>
        <xdr:cNvSpPr/>
      </xdr:nvSpPr>
      <xdr:spPr>
        <a:xfrm rot="1047931">
          <a:off x="7591425" y="229019"/>
          <a:ext cx="1616339" cy="58730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3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sample</a:t>
          </a:r>
        </a:p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466725</xdr:colOff>
      <xdr:row>5</xdr:row>
      <xdr:rowOff>57150</xdr:rowOff>
    </xdr:from>
    <xdr:ext cx="1616339" cy="587306"/>
    <xdr:sp macro="" textlink="">
      <xdr:nvSpPr>
        <xdr:cNvPr id="2" name="Rectangle 1"/>
        <xdr:cNvSpPr/>
      </xdr:nvSpPr>
      <xdr:spPr>
        <a:xfrm rot="1047931">
          <a:off x="5715000" y="1343025"/>
          <a:ext cx="1616339" cy="58730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3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sample</a:t>
          </a:r>
        </a:p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109253</xdr:colOff>
      <xdr:row>0</xdr:row>
      <xdr:rowOff>231424</xdr:rowOff>
    </xdr:from>
    <xdr:ext cx="1616339" cy="587306"/>
    <xdr:sp macro="" textlink="">
      <xdr:nvSpPr>
        <xdr:cNvPr id="2" name="Rectangle 1"/>
        <xdr:cNvSpPr/>
      </xdr:nvSpPr>
      <xdr:spPr>
        <a:xfrm rot="1047931">
          <a:off x="8453153" y="231424"/>
          <a:ext cx="1616339" cy="58730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3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sample</a:t>
          </a:r>
        </a:p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5"/>
  <sheetViews>
    <sheetView workbookViewId="0">
      <selection activeCell="C2" sqref="C2"/>
    </sheetView>
  </sheetViews>
  <sheetFormatPr defaultColWidth="8.85546875" defaultRowHeight="12.75"/>
  <cols>
    <col min="1" max="1" width="30" style="2" bestFit="1" customWidth="1"/>
    <col min="2" max="2" width="10.5703125" style="2" customWidth="1"/>
    <col min="3" max="3" width="14.7109375" style="2" customWidth="1"/>
    <col min="4" max="4" width="8.5703125" style="2" customWidth="1"/>
    <col min="5" max="5" width="8.85546875" style="2" customWidth="1"/>
    <col min="6" max="6" width="8.5703125" style="2" customWidth="1"/>
    <col min="7" max="7" width="8.85546875" style="2" customWidth="1"/>
    <col min="8" max="15" width="8.5703125" style="2" customWidth="1"/>
    <col min="16" max="16" width="8.5703125" style="3" customWidth="1"/>
    <col min="17" max="16384" width="8.85546875" style="2"/>
  </cols>
  <sheetData>
    <row r="1" spans="1:20" ht="26.25" customHeight="1" thickBot="1">
      <c r="A1" s="47" t="s">
        <v>56</v>
      </c>
      <c r="B1" s="58" t="s">
        <v>79</v>
      </c>
      <c r="C1" s="81"/>
    </row>
    <row r="2" spans="1:20" ht="52.5" customHeight="1" thickBot="1">
      <c r="A2" s="87" t="s">
        <v>81</v>
      </c>
      <c r="C2" s="81" t="s">
        <v>80</v>
      </c>
      <c r="D2" s="69"/>
      <c r="E2" s="123" t="s">
        <v>90</v>
      </c>
      <c r="F2" s="124"/>
      <c r="G2" s="124"/>
      <c r="H2" s="124"/>
    </row>
    <row r="3" spans="1:20">
      <c r="D3" s="7"/>
      <c r="I3" s="7"/>
    </row>
    <row r="4" spans="1:20">
      <c r="B4" s="122"/>
      <c r="C4" s="122"/>
      <c r="D4" s="45" t="s">
        <v>25</v>
      </c>
      <c r="E4" s="45" t="s">
        <v>0</v>
      </c>
      <c r="F4" s="45" t="s">
        <v>1</v>
      </c>
      <c r="G4" s="45" t="s">
        <v>2</v>
      </c>
      <c r="H4" s="45" t="s">
        <v>3</v>
      </c>
      <c r="I4" s="45" t="s">
        <v>4</v>
      </c>
      <c r="J4" s="45" t="s">
        <v>62</v>
      </c>
      <c r="K4" s="45" t="s">
        <v>23</v>
      </c>
      <c r="L4" s="45" t="s">
        <v>5</v>
      </c>
      <c r="M4" s="45" t="s">
        <v>6</v>
      </c>
      <c r="N4" s="45" t="s">
        <v>7</v>
      </c>
      <c r="O4" s="45" t="s">
        <v>8</v>
      </c>
      <c r="P4" s="46" t="s">
        <v>9</v>
      </c>
    </row>
    <row r="5" spans="1:20" ht="15.75">
      <c r="A5" s="78" t="s">
        <v>36</v>
      </c>
      <c r="B5" s="42"/>
      <c r="C5" s="42"/>
    </row>
    <row r="6" spans="1:20" ht="18.75" customHeight="1">
      <c r="A6" s="16" t="s">
        <v>61</v>
      </c>
      <c r="B6" s="25"/>
      <c r="C6" s="68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3">
        <f>SUM(D6:O6)</f>
        <v>0</v>
      </c>
    </row>
    <row r="7" spans="1:20" ht="19.5" customHeight="1">
      <c r="A7" s="64" t="s">
        <v>44</v>
      </c>
      <c r="B7" s="43"/>
      <c r="C7" s="4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3">
        <f>SUM(D7:O7)</f>
        <v>0</v>
      </c>
    </row>
    <row r="8" spans="1:20" ht="15" customHeight="1">
      <c r="A8" s="5"/>
      <c r="B8" s="74"/>
      <c r="C8" s="43"/>
      <c r="D8" s="11"/>
    </row>
    <row r="9" spans="1:20" ht="18.75" customHeight="1" thickBot="1">
      <c r="A9" s="90" t="s">
        <v>63</v>
      </c>
      <c r="B9" s="91"/>
      <c r="C9" s="91"/>
      <c r="D9" s="92">
        <f t="shared" ref="D9:O9" si="0">SUM(D6:D8)</f>
        <v>0</v>
      </c>
      <c r="E9" s="92">
        <f t="shared" si="0"/>
        <v>0</v>
      </c>
      <c r="F9" s="92">
        <f t="shared" si="0"/>
        <v>0</v>
      </c>
      <c r="G9" s="92">
        <f t="shared" si="0"/>
        <v>0</v>
      </c>
      <c r="H9" s="92">
        <f t="shared" si="0"/>
        <v>0</v>
      </c>
      <c r="I9" s="92">
        <f t="shared" si="0"/>
        <v>0</v>
      </c>
      <c r="J9" s="92">
        <f t="shared" si="0"/>
        <v>0</v>
      </c>
      <c r="K9" s="92">
        <f t="shared" si="0"/>
        <v>0</v>
      </c>
      <c r="L9" s="92">
        <f t="shared" si="0"/>
        <v>0</v>
      </c>
      <c r="M9" s="92">
        <f t="shared" si="0"/>
        <v>0</v>
      </c>
      <c r="N9" s="92">
        <f t="shared" si="0"/>
        <v>0</v>
      </c>
      <c r="O9" s="92">
        <f t="shared" si="0"/>
        <v>0</v>
      </c>
      <c r="P9" s="93">
        <f>SUM(D9:O9)</f>
        <v>0</v>
      </c>
    </row>
    <row r="10" spans="1:20" ht="43.5" customHeight="1" thickTop="1">
      <c r="A10" s="24"/>
      <c r="B10" s="11"/>
      <c r="C10" s="11"/>
    </row>
    <row r="11" spans="1:20" ht="15.75">
      <c r="A11" s="59" t="s">
        <v>26</v>
      </c>
      <c r="B11" s="42"/>
      <c r="C11" s="42"/>
    </row>
    <row r="12" spans="1:20" ht="15.75">
      <c r="A12" s="59"/>
      <c r="B12" s="42"/>
      <c r="C12" s="42"/>
    </row>
    <row r="13" spans="1:20" ht="18" customHeight="1">
      <c r="A13" s="24" t="s">
        <v>65</v>
      </c>
      <c r="B13" s="65"/>
      <c r="C13" s="11" t="s">
        <v>71</v>
      </c>
    </row>
    <row r="14" spans="1:20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94"/>
    </row>
    <row r="15" spans="1:20" ht="20.25" customHeight="1">
      <c r="A15" s="24" t="s">
        <v>57</v>
      </c>
      <c r="B15" s="25" t="s">
        <v>98</v>
      </c>
      <c r="C15" s="1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3">
        <f>SUM(D15:O15)</f>
        <v>0</v>
      </c>
      <c r="R15" s="6"/>
    </row>
    <row r="16" spans="1:20" ht="21.75" customHeight="1">
      <c r="A16" s="24"/>
      <c r="B16" s="25" t="s">
        <v>59</v>
      </c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T16" s="6"/>
    </row>
    <row r="17" spans="1:17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94"/>
    </row>
    <row r="18" spans="1:17" ht="21" customHeight="1">
      <c r="A18" s="24" t="s">
        <v>24</v>
      </c>
      <c r="B18" s="60">
        <v>0.11</v>
      </c>
      <c r="C18" s="44" t="s">
        <v>104</v>
      </c>
    </row>
    <row r="19" spans="1:17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94"/>
    </row>
    <row r="20" spans="1:17" ht="21" customHeight="1">
      <c r="A20" s="24" t="s">
        <v>27</v>
      </c>
      <c r="B20" s="11" t="s">
        <v>72</v>
      </c>
      <c r="C20" s="25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3">
        <f>SUM(D20:O20)</f>
        <v>0</v>
      </c>
      <c r="Q20" s="4"/>
    </row>
    <row r="21" spans="1:17" ht="21.75" customHeight="1">
      <c r="A21" s="24"/>
      <c r="B21" s="25" t="s">
        <v>59</v>
      </c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94"/>
    </row>
    <row r="23" spans="1:17" ht="21" customHeight="1">
      <c r="A23" s="24" t="s">
        <v>14</v>
      </c>
      <c r="B23" s="25" t="s">
        <v>72</v>
      </c>
      <c r="C23" s="25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3">
        <f>SUM(D23:O23)</f>
        <v>0</v>
      </c>
    </row>
    <row r="24" spans="1:17" ht="21.75" customHeight="1">
      <c r="A24" s="24"/>
      <c r="B24" s="25" t="s">
        <v>59</v>
      </c>
      <c r="C24" s="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7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94"/>
    </row>
    <row r="26" spans="1:17" ht="20.25" customHeight="1">
      <c r="A26" s="24" t="s">
        <v>39</v>
      </c>
      <c r="B26" s="25" t="s">
        <v>74</v>
      </c>
      <c r="C26" s="25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3">
        <f>SUM(D26:O26)</f>
        <v>0</v>
      </c>
    </row>
    <row r="27" spans="1:17">
      <c r="A27" s="4"/>
      <c r="B27" s="11" t="s">
        <v>73</v>
      </c>
      <c r="C27" s="25"/>
      <c r="D27" s="8"/>
      <c r="E27" s="8"/>
      <c r="F27" s="8"/>
      <c r="G27" s="8"/>
      <c r="H27" s="8"/>
      <c r="I27" s="96"/>
      <c r="J27" s="11"/>
      <c r="K27" s="8"/>
      <c r="L27" s="8"/>
      <c r="M27" s="8"/>
      <c r="N27" s="8"/>
      <c r="O27" s="8"/>
      <c r="P27" s="95"/>
    </row>
    <row r="28" spans="1:17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94"/>
    </row>
    <row r="29" spans="1:17" ht="21" customHeight="1">
      <c r="A29" s="24" t="s">
        <v>37</v>
      </c>
      <c r="B29" s="73"/>
      <c r="C29" s="25" t="s">
        <v>99</v>
      </c>
      <c r="D29" s="8"/>
      <c r="E29" s="8"/>
      <c r="I29" s="1"/>
      <c r="J29" s="4"/>
    </row>
    <row r="30" spans="1:17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94"/>
    </row>
    <row r="31" spans="1:17" ht="19.5" customHeight="1">
      <c r="A31" s="24" t="s">
        <v>28</v>
      </c>
      <c r="B31" s="97"/>
      <c r="C31" s="25" t="s">
        <v>85</v>
      </c>
      <c r="D31" s="8"/>
      <c r="E31" s="8"/>
      <c r="I31" s="9"/>
      <c r="J31" s="4"/>
    </row>
    <row r="32" spans="1:1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94"/>
    </row>
    <row r="33" spans="1:16" ht="20.25" customHeight="1">
      <c r="A33" s="24" t="s">
        <v>29</v>
      </c>
      <c r="B33" s="72"/>
      <c r="C33" s="25" t="s">
        <v>86</v>
      </c>
      <c r="D33" s="8"/>
      <c r="E33" s="8"/>
      <c r="I33" s="1"/>
      <c r="J33" s="4"/>
    </row>
    <row r="34" spans="1:1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94"/>
    </row>
    <row r="35" spans="1:16" ht="20.25" customHeight="1" thickBot="1">
      <c r="A35" s="24" t="s">
        <v>22</v>
      </c>
      <c r="B35" s="72"/>
      <c r="C35" s="25" t="s">
        <v>76</v>
      </c>
      <c r="D35" s="8"/>
      <c r="E35" s="8"/>
      <c r="I35" s="1"/>
      <c r="J35" s="4"/>
    </row>
    <row r="36" spans="1:16">
      <c r="A36" s="71"/>
      <c r="B36" s="71"/>
      <c r="C36" s="71"/>
      <c r="D36" s="71"/>
      <c r="E36" s="71"/>
      <c r="F36" s="71"/>
      <c r="G36" s="98" t="s">
        <v>70</v>
      </c>
      <c r="H36" s="75"/>
      <c r="I36" s="99" t="s">
        <v>69</v>
      </c>
      <c r="J36" s="99">
        <f>H36/12</f>
        <v>0</v>
      </c>
      <c r="K36" s="100" t="s">
        <v>77</v>
      </c>
      <c r="L36" s="8" t="s">
        <v>59</v>
      </c>
    </row>
    <row r="37" spans="1:16">
      <c r="A37" s="24" t="s">
        <v>30</v>
      </c>
      <c r="B37" s="11">
        <f>J40</f>
        <v>0</v>
      </c>
      <c r="C37" s="25" t="s">
        <v>78</v>
      </c>
      <c r="D37" s="8"/>
      <c r="E37" s="8"/>
      <c r="G37" s="101" t="s">
        <v>66</v>
      </c>
      <c r="H37" s="75"/>
      <c r="I37" s="4" t="s">
        <v>69</v>
      </c>
      <c r="J37" s="67">
        <f>H37/12</f>
        <v>0</v>
      </c>
      <c r="K37" s="107" t="s">
        <v>77</v>
      </c>
    </row>
    <row r="38" spans="1:16">
      <c r="A38" s="4"/>
      <c r="B38" s="11"/>
      <c r="C38" s="25" t="s">
        <v>100</v>
      </c>
      <c r="D38" s="8"/>
      <c r="E38" s="8"/>
      <c r="G38" s="101" t="s">
        <v>67</v>
      </c>
      <c r="H38" s="75"/>
      <c r="I38" s="4" t="s">
        <v>69</v>
      </c>
      <c r="J38" s="67">
        <f>H38/12</f>
        <v>0</v>
      </c>
      <c r="K38" s="107" t="s">
        <v>77</v>
      </c>
    </row>
    <row r="39" spans="1:16">
      <c r="G39" s="101" t="s">
        <v>42</v>
      </c>
      <c r="H39" s="75"/>
      <c r="I39" s="4" t="s">
        <v>69</v>
      </c>
      <c r="J39" s="67">
        <f>H39/12</f>
        <v>0</v>
      </c>
      <c r="K39" s="107" t="s">
        <v>77</v>
      </c>
    </row>
    <row r="40" spans="1:16" ht="13.5" thickBot="1">
      <c r="A40" s="71"/>
      <c r="B40" s="71"/>
      <c r="C40" s="71"/>
      <c r="D40" s="71"/>
      <c r="E40" s="71"/>
      <c r="F40" s="71"/>
      <c r="G40" s="102"/>
      <c r="H40" s="103"/>
      <c r="I40" s="104" t="s">
        <v>68</v>
      </c>
      <c r="J40" s="105">
        <f>SUM(J36:J39)</f>
        <v>0</v>
      </c>
      <c r="K40" s="106"/>
    </row>
    <row r="41" spans="1:16" ht="20.25" customHeight="1">
      <c r="A41" s="24" t="s">
        <v>31</v>
      </c>
      <c r="B41" s="97"/>
      <c r="C41" s="25" t="s">
        <v>58</v>
      </c>
      <c r="D41" s="8"/>
      <c r="I41" s="1"/>
      <c r="J41" s="4"/>
    </row>
    <row r="42" spans="1:16">
      <c r="A42" s="4"/>
      <c r="B42" s="11"/>
      <c r="C42" s="76" t="s">
        <v>75</v>
      </c>
      <c r="D42" s="8"/>
      <c r="E42" s="8"/>
      <c r="I42" s="10"/>
      <c r="J42" s="4"/>
    </row>
    <row r="43" spans="1:1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94"/>
    </row>
    <row r="44" spans="1:16" ht="20.25" customHeight="1">
      <c r="A44" s="24" t="s">
        <v>32</v>
      </c>
      <c r="B44" s="97"/>
      <c r="C44" s="25" t="s">
        <v>38</v>
      </c>
      <c r="D44" s="8"/>
      <c r="I44" s="1"/>
      <c r="J44" s="4"/>
    </row>
    <row r="45" spans="1:16">
      <c r="A45" s="4"/>
      <c r="B45" s="11"/>
      <c r="C45" s="77" t="s">
        <v>75</v>
      </c>
      <c r="D45" s="8"/>
      <c r="E45" s="8"/>
      <c r="I45" s="10"/>
      <c r="J45" s="4"/>
    </row>
    <row r="46" spans="1:1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94"/>
    </row>
    <row r="47" spans="1:16" ht="21.75" customHeight="1">
      <c r="A47" s="24" t="s">
        <v>45</v>
      </c>
      <c r="B47" s="72"/>
      <c r="C47" s="16" t="s">
        <v>102</v>
      </c>
    </row>
    <row r="48" spans="1:16">
      <c r="A48" s="16"/>
      <c r="B48" s="109"/>
      <c r="C48" s="16" t="s">
        <v>103</v>
      </c>
    </row>
    <row r="49" spans="1:16" ht="13.5" thickBot="1">
      <c r="A49" s="57"/>
      <c r="B49" s="108">
        <f>(B47+(B47*B48))/12</f>
        <v>0</v>
      </c>
      <c r="C49" s="110" t="s">
        <v>82</v>
      </c>
    </row>
    <row r="50" spans="1:16" ht="13.5" thickTop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94"/>
    </row>
    <row r="51" spans="1:16" ht="22.5" customHeight="1">
      <c r="A51" s="24" t="s">
        <v>83</v>
      </c>
      <c r="B51" s="73"/>
      <c r="C51" s="16" t="s">
        <v>101</v>
      </c>
    </row>
    <row r="52" spans="1:16">
      <c r="A52" s="4"/>
      <c r="B52" s="4"/>
      <c r="C52" s="4"/>
    </row>
    <row r="53" spans="1:16">
      <c r="A53" s="4"/>
      <c r="B53" s="4"/>
      <c r="C53" s="16"/>
    </row>
    <row r="54" spans="1:16">
      <c r="A54" s="4"/>
      <c r="B54" s="4"/>
      <c r="C54" s="16"/>
    </row>
    <row r="55" spans="1:16">
      <c r="C55" s="6"/>
    </row>
  </sheetData>
  <mergeCells count="2">
    <mergeCell ref="B4:C4"/>
    <mergeCell ref="E2:H2"/>
  </mergeCells>
  <phoneticPr fontId="6" type="noConversion"/>
  <pageMargins left="0.75" right="0.75" top="1" bottom="1" header="0.5" footer="0.5"/>
  <pageSetup scale="5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workbookViewId="0">
      <selection activeCell="E3" sqref="E3"/>
    </sheetView>
  </sheetViews>
  <sheetFormatPr defaultRowHeight="12.75"/>
  <cols>
    <col min="1" max="1" width="47" style="2" customWidth="1"/>
    <col min="2" max="2" width="13.42578125" style="2" customWidth="1"/>
    <col min="3" max="4" width="9.140625" style="2"/>
    <col min="5" max="5" width="55.85546875" style="2" customWidth="1"/>
    <col min="6" max="16384" width="9.140625" style="2"/>
  </cols>
  <sheetData>
    <row r="1" spans="1:5" ht="21.75" customHeight="1">
      <c r="A1" s="3" t="s">
        <v>95</v>
      </c>
      <c r="C1" s="79" t="s">
        <v>87</v>
      </c>
      <c r="D1" s="8"/>
    </row>
    <row r="2" spans="1:5" ht="23.25" customHeight="1" thickBot="1">
      <c r="A2" s="89" t="str">
        <f>Assumptions!A2</f>
        <v>business name</v>
      </c>
    </row>
    <row r="3" spans="1:5" ht="22.5" customHeight="1" thickBot="1">
      <c r="A3" s="16" t="s">
        <v>34</v>
      </c>
      <c r="B3" s="82"/>
      <c r="C3" s="6"/>
      <c r="E3" s="88" t="s">
        <v>80</v>
      </c>
    </row>
    <row r="4" spans="1:5" ht="16.5" customHeight="1">
      <c r="A4" s="16" t="s">
        <v>52</v>
      </c>
      <c r="B4" s="82"/>
    </row>
    <row r="5" spans="1:5" ht="17.25" customHeight="1" thickBot="1">
      <c r="A5" s="28" t="s">
        <v>44</v>
      </c>
      <c r="B5" s="82"/>
    </row>
    <row r="6" spans="1:5" ht="23.25" customHeight="1" thickTop="1" thickBot="1">
      <c r="A6" s="57" t="s">
        <v>96</v>
      </c>
      <c r="B6" s="85">
        <f>SUM(B3:B5)</f>
        <v>0</v>
      </c>
    </row>
    <row r="7" spans="1:5" ht="15" thickTop="1">
      <c r="E7" s="55"/>
    </row>
    <row r="8" spans="1:5" ht="14.25">
      <c r="A8" s="3" t="s">
        <v>33</v>
      </c>
      <c r="E8" s="55"/>
    </row>
    <row r="9" spans="1:5" ht="25.5">
      <c r="A9" s="54" t="s">
        <v>91</v>
      </c>
      <c r="B9" s="82"/>
      <c r="E9" s="55"/>
    </row>
    <row r="10" spans="1:5" ht="25.5">
      <c r="A10" s="54" t="s">
        <v>92</v>
      </c>
      <c r="B10" s="82"/>
      <c r="E10" s="55"/>
    </row>
    <row r="11" spans="1:5" ht="25.5">
      <c r="A11" s="54" t="s">
        <v>93</v>
      </c>
      <c r="B11" s="82"/>
      <c r="E11" s="55"/>
    </row>
    <row r="12" spans="1:5" ht="25.5">
      <c r="A12" s="54" t="s">
        <v>94</v>
      </c>
      <c r="B12" s="82"/>
      <c r="E12" s="55"/>
    </row>
    <row r="13" spans="1:5" ht="14.25">
      <c r="A13" s="54" t="s">
        <v>46</v>
      </c>
      <c r="B13" s="82"/>
      <c r="E13" s="55"/>
    </row>
    <row r="14" spans="1:5" ht="14.25">
      <c r="A14" s="54" t="s">
        <v>40</v>
      </c>
      <c r="B14" s="82"/>
      <c r="E14" s="55"/>
    </row>
    <row r="15" spans="1:5" ht="14.25">
      <c r="A15" s="6" t="s">
        <v>47</v>
      </c>
      <c r="B15" s="82"/>
      <c r="E15" s="55"/>
    </row>
    <row r="16" spans="1:5" ht="14.25">
      <c r="A16" s="6" t="s">
        <v>48</v>
      </c>
      <c r="B16" s="82"/>
      <c r="E16" s="56"/>
    </row>
    <row r="17" spans="1:5" ht="14.25">
      <c r="A17" s="6" t="s">
        <v>41</v>
      </c>
      <c r="B17" s="82"/>
      <c r="E17" s="55"/>
    </row>
    <row r="18" spans="1:5" ht="14.25">
      <c r="A18" s="6" t="s">
        <v>49</v>
      </c>
      <c r="B18" s="82"/>
      <c r="E18" s="55"/>
    </row>
    <row r="19" spans="1:5" ht="14.25">
      <c r="A19" s="6" t="s">
        <v>50</v>
      </c>
      <c r="B19" s="83"/>
      <c r="E19" s="55"/>
    </row>
    <row r="20" spans="1:5" ht="14.25">
      <c r="A20" s="6" t="s">
        <v>42</v>
      </c>
      <c r="B20" s="83"/>
      <c r="E20" s="55"/>
    </row>
    <row r="21" spans="1:5" ht="14.25">
      <c r="A21" s="6" t="s">
        <v>42</v>
      </c>
      <c r="B21" s="83"/>
      <c r="E21" s="55"/>
    </row>
    <row r="22" spans="1:5" ht="15" thickBot="1">
      <c r="A22" s="28" t="s">
        <v>84</v>
      </c>
      <c r="B22" s="84"/>
      <c r="C22" s="6" t="s">
        <v>106</v>
      </c>
      <c r="E22" s="55"/>
    </row>
    <row r="23" spans="1:5" ht="18.75" customHeight="1" thickTop="1" thickBot="1">
      <c r="A23" s="58" t="s">
        <v>43</v>
      </c>
      <c r="B23" s="85">
        <f>SUM(B9:B22)</f>
        <v>0</v>
      </c>
    </row>
    <row r="24" spans="1:5" ht="14.25" thickTop="1" thickBot="1"/>
    <row r="25" spans="1:5" ht="20.25" customHeight="1" thickTop="1" thickBot="1">
      <c r="A25" s="58" t="s">
        <v>51</v>
      </c>
      <c r="B25" s="86">
        <f>B23-B6</f>
        <v>0</v>
      </c>
      <c r="C25" s="6" t="s">
        <v>97</v>
      </c>
    </row>
    <row r="26" spans="1:5" ht="13.5" thickTop="1">
      <c r="A26" s="6"/>
    </row>
    <row r="28" spans="1:5">
      <c r="B28" s="53"/>
    </row>
    <row r="29" spans="1:5">
      <c r="B29" s="53"/>
    </row>
    <row r="30" spans="1:5">
      <c r="B30" s="53"/>
    </row>
    <row r="31" spans="1:5">
      <c r="B31" s="53"/>
    </row>
    <row r="32" spans="1:5">
      <c r="B32" s="53"/>
    </row>
    <row r="33" spans="2:2">
      <c r="B33" s="53"/>
    </row>
    <row r="34" spans="2:2">
      <c r="B34" s="53"/>
    </row>
    <row r="35" spans="2:2">
      <c r="B35" s="53"/>
    </row>
    <row r="36" spans="2:2">
      <c r="B36" s="53"/>
    </row>
    <row r="37" spans="2:2">
      <c r="B37" s="53"/>
    </row>
    <row r="38" spans="2:2">
      <c r="B38" s="53"/>
    </row>
    <row r="39" spans="2:2">
      <c r="B39" s="53"/>
    </row>
    <row r="40" spans="2:2">
      <c r="B40" s="53"/>
    </row>
    <row r="44" spans="2:2">
      <c r="B44" s="53"/>
    </row>
    <row r="45" spans="2:2">
      <c r="B45" s="53"/>
    </row>
  </sheetData>
  <phoneticPr fontId="6" type="noConversion"/>
  <pageMargins left="0.7" right="0.7" top="0.75" bottom="0.75" header="0.3" footer="0.3"/>
  <pageSetup scale="6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6"/>
  <sheetViews>
    <sheetView zoomScaleNormal="100" workbookViewId="0">
      <selection activeCell="B25" sqref="B25"/>
    </sheetView>
  </sheetViews>
  <sheetFormatPr defaultColWidth="8.85546875" defaultRowHeight="12.75"/>
  <cols>
    <col min="1" max="1" width="26.28515625" style="29" customWidth="1"/>
    <col min="2" max="9" width="8" style="29" customWidth="1"/>
    <col min="10" max="13" width="8.7109375" style="29" bestFit="1" customWidth="1"/>
    <col min="14" max="14" width="10.5703125" style="29" customWidth="1"/>
    <col min="15" max="15" width="9.42578125" style="29" customWidth="1"/>
    <col min="16" max="16384" width="8.85546875" style="29"/>
  </cols>
  <sheetData>
    <row r="1" spans="1:16" ht="30" customHeight="1">
      <c r="A1" s="125" t="s">
        <v>60</v>
      </c>
      <c r="B1" s="125"/>
      <c r="C1" s="125"/>
      <c r="D1" s="125" t="str">
        <f>Assumptions!A2</f>
        <v>business name</v>
      </c>
      <c r="E1" s="125"/>
      <c r="F1" s="125"/>
      <c r="G1" s="125"/>
      <c r="H1" s="125"/>
      <c r="I1" s="125"/>
      <c r="J1" s="125"/>
      <c r="K1" s="80"/>
      <c r="L1" s="80"/>
      <c r="M1" s="80"/>
    </row>
    <row r="2" spans="1:16" ht="49.5" customHeight="1">
      <c r="A2" s="70"/>
      <c r="B2" s="126" t="s">
        <v>107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6" s="30" customFormat="1" ht="13.5" thickBot="1">
      <c r="B3" s="31" t="str">
        <f>Assumptions!D4</f>
        <v>Jan</v>
      </c>
      <c r="C3" s="31" t="str">
        <f>Assumptions!E4</f>
        <v>Feb</v>
      </c>
      <c r="D3" s="31" t="str">
        <f>Assumptions!F4</f>
        <v>Mar</v>
      </c>
      <c r="E3" s="31" t="str">
        <f>Assumptions!G4</f>
        <v>Apr</v>
      </c>
      <c r="F3" s="31" t="str">
        <f>Assumptions!H4</f>
        <v>May</v>
      </c>
      <c r="G3" s="31" t="str">
        <f>Assumptions!I4</f>
        <v>Jun</v>
      </c>
      <c r="H3" s="31" t="str">
        <f>Assumptions!J4</f>
        <v>Jul</v>
      </c>
      <c r="I3" s="31" t="str">
        <f>Assumptions!K4</f>
        <v>Aug</v>
      </c>
      <c r="J3" s="31" t="str">
        <f>Assumptions!L4</f>
        <v>Sep</v>
      </c>
      <c r="K3" s="31" t="str">
        <f>Assumptions!M4</f>
        <v>Oct</v>
      </c>
      <c r="L3" s="31" t="str">
        <f>Assumptions!N4</f>
        <v>Nov</v>
      </c>
      <c r="M3" s="31" t="str">
        <f>Assumptions!O4</f>
        <v>Dec</v>
      </c>
      <c r="N3" s="32" t="s">
        <v>9</v>
      </c>
      <c r="O3" s="112" t="s">
        <v>105</v>
      </c>
    </row>
    <row r="4" spans="1:16" ht="13.5" thickBot="1">
      <c r="A4" s="33" t="s">
        <v>10</v>
      </c>
      <c r="B4" s="66">
        <f>'Start-up'!B22</f>
        <v>0</v>
      </c>
      <c r="C4" s="13">
        <f t="shared" ref="C4:M4" si="0">B34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4">
        <f t="shared" si="0"/>
        <v>0</v>
      </c>
      <c r="N4" s="15">
        <f>+B4</f>
        <v>0</v>
      </c>
      <c r="O4" s="113"/>
    </row>
    <row r="5" spans="1:16" s="34" customForma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O5" s="114"/>
    </row>
    <row r="6" spans="1:16" s="34" customFormat="1">
      <c r="A6" s="51" t="s">
        <v>88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52"/>
      <c r="O6" s="115"/>
    </row>
    <row r="7" spans="1:16" s="34" customFormat="1">
      <c r="A7" s="36" t="s">
        <v>61</v>
      </c>
      <c r="B7" s="18">
        <f>Assumptions!D6</f>
        <v>0</v>
      </c>
      <c r="C7" s="18">
        <f>Assumptions!E9</f>
        <v>0</v>
      </c>
      <c r="D7" s="18">
        <f>Assumptions!F9</f>
        <v>0</v>
      </c>
      <c r="E7" s="18">
        <f>Assumptions!G9</f>
        <v>0</v>
      </c>
      <c r="F7" s="18">
        <f>Assumptions!H9</f>
        <v>0</v>
      </c>
      <c r="G7" s="18">
        <f>Assumptions!I9</f>
        <v>0</v>
      </c>
      <c r="H7" s="18">
        <f>Assumptions!J9</f>
        <v>0</v>
      </c>
      <c r="I7" s="18">
        <f>Assumptions!K9</f>
        <v>0</v>
      </c>
      <c r="J7" s="18">
        <f>Assumptions!L9</f>
        <v>0</v>
      </c>
      <c r="K7" s="18">
        <f>Assumptions!M9</f>
        <v>0</v>
      </c>
      <c r="L7" s="18">
        <f>Assumptions!N9</f>
        <v>0</v>
      </c>
      <c r="M7" s="18">
        <f>Assumptions!O9</f>
        <v>0</v>
      </c>
      <c r="N7" s="12">
        <f>SUM(B7:M7)</f>
        <v>0</v>
      </c>
      <c r="O7" s="116" t="e">
        <f>+N7/$N$9</f>
        <v>#DIV/0!</v>
      </c>
    </row>
    <row r="8" spans="1:16" s="34" customFormat="1" ht="13.5" thickBot="1">
      <c r="A8" s="36" t="s">
        <v>44</v>
      </c>
      <c r="B8" s="18">
        <f>Assumptions!D7</f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0">
        <f>SUM(B8:M8)</f>
        <v>0</v>
      </c>
      <c r="O8" s="116" t="e">
        <f>+N8/$N$9</f>
        <v>#DIV/0!</v>
      </c>
    </row>
    <row r="9" spans="1:16" s="39" customFormat="1" ht="15.75" customHeight="1" thickBot="1">
      <c r="A9" s="61" t="s">
        <v>89</v>
      </c>
      <c r="B9" s="62">
        <f t="shared" ref="B9:O9" si="1">SUM(B7:B8)</f>
        <v>0</v>
      </c>
      <c r="C9" s="62">
        <f t="shared" si="1"/>
        <v>0</v>
      </c>
      <c r="D9" s="62">
        <f t="shared" si="1"/>
        <v>0</v>
      </c>
      <c r="E9" s="62">
        <f t="shared" si="1"/>
        <v>0</v>
      </c>
      <c r="F9" s="62">
        <f t="shared" si="1"/>
        <v>0</v>
      </c>
      <c r="G9" s="62">
        <f t="shared" si="1"/>
        <v>0</v>
      </c>
      <c r="H9" s="62">
        <f t="shared" si="1"/>
        <v>0</v>
      </c>
      <c r="I9" s="62">
        <f t="shared" si="1"/>
        <v>0</v>
      </c>
      <c r="J9" s="62">
        <f t="shared" si="1"/>
        <v>0</v>
      </c>
      <c r="K9" s="62">
        <f t="shared" si="1"/>
        <v>0</v>
      </c>
      <c r="L9" s="62">
        <f t="shared" si="1"/>
        <v>0</v>
      </c>
      <c r="M9" s="62">
        <f t="shared" si="1"/>
        <v>0</v>
      </c>
      <c r="N9" s="62">
        <f t="shared" si="1"/>
        <v>0</v>
      </c>
      <c r="O9" s="117" t="e">
        <f t="shared" si="1"/>
        <v>#DIV/0!</v>
      </c>
    </row>
    <row r="10" spans="1:16" s="34" customFormat="1">
      <c r="A10" s="3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18"/>
    </row>
    <row r="11" spans="1:16" s="34" customFormat="1">
      <c r="A11" s="39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6"/>
      <c r="N11" s="17"/>
      <c r="O11" s="118"/>
    </row>
    <row r="12" spans="1:16" s="34" customFormat="1">
      <c r="A12" s="36" t="s">
        <v>65</v>
      </c>
      <c r="B12" s="12">
        <f>B7*Assumptions!$B$13</f>
        <v>0</v>
      </c>
      <c r="C12" s="12">
        <f>C7*Assumptions!$B$13</f>
        <v>0</v>
      </c>
      <c r="D12" s="12">
        <f>D7*Assumptions!$B$13</f>
        <v>0</v>
      </c>
      <c r="E12" s="12">
        <f>E7*Assumptions!$B$13</f>
        <v>0</v>
      </c>
      <c r="F12" s="12">
        <f>F7*Assumptions!$B$13</f>
        <v>0</v>
      </c>
      <c r="G12" s="12">
        <f>G7*Assumptions!$B$13</f>
        <v>0</v>
      </c>
      <c r="H12" s="12">
        <f>H7*Assumptions!$B$13</f>
        <v>0</v>
      </c>
      <c r="I12" s="12">
        <f>I7*Assumptions!$B$13</f>
        <v>0</v>
      </c>
      <c r="J12" s="12">
        <f>J7*Assumptions!$B$13</f>
        <v>0</v>
      </c>
      <c r="K12" s="12">
        <f>K7*Assumptions!$B$13</f>
        <v>0</v>
      </c>
      <c r="L12" s="12">
        <f>L7*Assumptions!$B$13</f>
        <v>0</v>
      </c>
      <c r="M12" s="12">
        <f>M7*Assumptions!$B$13</f>
        <v>0</v>
      </c>
      <c r="N12" s="12">
        <f t="shared" ref="N12:N24" si="2">SUM(B12:M12)</f>
        <v>0</v>
      </c>
      <c r="O12" s="116" t="e">
        <f>+N12/$N$9</f>
        <v>#DIV/0!</v>
      </c>
    </row>
    <row r="13" spans="1:16" s="34" customFormat="1">
      <c r="A13" s="36" t="s">
        <v>12</v>
      </c>
      <c r="B13" s="12">
        <f>Assumptions!D15</f>
        <v>0</v>
      </c>
      <c r="C13" s="12">
        <f>Assumptions!E15</f>
        <v>0</v>
      </c>
      <c r="D13" s="12">
        <f>Assumptions!F15</f>
        <v>0</v>
      </c>
      <c r="E13" s="12">
        <f>Assumptions!G15</f>
        <v>0</v>
      </c>
      <c r="F13" s="12">
        <f>Assumptions!H15</f>
        <v>0</v>
      </c>
      <c r="G13" s="12">
        <f>Assumptions!I15</f>
        <v>0</v>
      </c>
      <c r="H13" s="12">
        <f>Assumptions!J15</f>
        <v>0</v>
      </c>
      <c r="I13" s="12">
        <f>Assumptions!K15</f>
        <v>0</v>
      </c>
      <c r="J13" s="12">
        <f>Assumptions!L15</f>
        <v>0</v>
      </c>
      <c r="K13" s="12">
        <f>Assumptions!M15</f>
        <v>0</v>
      </c>
      <c r="L13" s="12">
        <f>Assumptions!N15</f>
        <v>0</v>
      </c>
      <c r="M13" s="12">
        <f>Assumptions!O15</f>
        <v>0</v>
      </c>
      <c r="N13" s="12">
        <f t="shared" si="2"/>
        <v>0</v>
      </c>
      <c r="O13" s="116" t="e">
        <f t="shared" ref="O13:O24" si="3">+N13/$N$9</f>
        <v>#DIV/0!</v>
      </c>
    </row>
    <row r="14" spans="1:16" s="34" customFormat="1">
      <c r="A14" s="36" t="s">
        <v>13</v>
      </c>
      <c r="B14" s="12">
        <f>B13*Assumptions!$B$18</f>
        <v>0</v>
      </c>
      <c r="C14" s="12">
        <f>C13*Assumptions!$B$18</f>
        <v>0</v>
      </c>
      <c r="D14" s="12">
        <f>D13*Assumptions!$B$18</f>
        <v>0</v>
      </c>
      <c r="E14" s="12">
        <f>E13*Assumptions!$B$18</f>
        <v>0</v>
      </c>
      <c r="F14" s="12">
        <f>F13*Assumptions!$B$18</f>
        <v>0</v>
      </c>
      <c r="G14" s="12">
        <f>G13*Assumptions!$B$18</f>
        <v>0</v>
      </c>
      <c r="H14" s="12">
        <f>H13*Assumptions!$B$18</f>
        <v>0</v>
      </c>
      <c r="I14" s="12">
        <f>I13*Assumptions!$B$18</f>
        <v>0</v>
      </c>
      <c r="J14" s="12">
        <f>J13*Assumptions!$B$18</f>
        <v>0</v>
      </c>
      <c r="K14" s="12">
        <f>K13*Assumptions!$B$18</f>
        <v>0</v>
      </c>
      <c r="L14" s="12">
        <f>L13*Assumptions!$B$18</f>
        <v>0</v>
      </c>
      <c r="M14" s="12">
        <f>M13*Assumptions!$B$18</f>
        <v>0</v>
      </c>
      <c r="N14" s="12">
        <f t="shared" si="2"/>
        <v>0</v>
      </c>
      <c r="O14" s="116" t="e">
        <f t="shared" si="3"/>
        <v>#DIV/0!</v>
      </c>
    </row>
    <row r="15" spans="1:16" s="34" customFormat="1">
      <c r="A15" s="36" t="s">
        <v>35</v>
      </c>
      <c r="B15" s="12">
        <f>Assumptions!D20</f>
        <v>0</v>
      </c>
      <c r="C15" s="12">
        <f>Assumptions!E20</f>
        <v>0</v>
      </c>
      <c r="D15" s="12">
        <f>Assumptions!F20</f>
        <v>0</v>
      </c>
      <c r="E15" s="12">
        <f>Assumptions!G20</f>
        <v>0</v>
      </c>
      <c r="F15" s="12">
        <f>Assumptions!H20</f>
        <v>0</v>
      </c>
      <c r="G15" s="12">
        <f>Assumptions!I20</f>
        <v>0</v>
      </c>
      <c r="H15" s="12">
        <f>Assumptions!J20</f>
        <v>0</v>
      </c>
      <c r="I15" s="12">
        <f>Assumptions!K20</f>
        <v>0</v>
      </c>
      <c r="J15" s="12">
        <f>Assumptions!L20</f>
        <v>0</v>
      </c>
      <c r="K15" s="12">
        <f>Assumptions!M20</f>
        <v>0</v>
      </c>
      <c r="L15" s="12">
        <f>Assumptions!N20</f>
        <v>0</v>
      </c>
      <c r="M15" s="12">
        <f>Assumptions!O20</f>
        <v>0</v>
      </c>
      <c r="N15" s="12">
        <f t="shared" si="2"/>
        <v>0</v>
      </c>
      <c r="O15" s="116" t="e">
        <f t="shared" si="3"/>
        <v>#DIV/0!</v>
      </c>
      <c r="P15" s="35"/>
    </row>
    <row r="16" spans="1:16" s="34" customFormat="1">
      <c r="A16" s="36" t="s">
        <v>14</v>
      </c>
      <c r="B16" s="12">
        <f>Assumptions!D23</f>
        <v>0</v>
      </c>
      <c r="C16" s="12">
        <f>Assumptions!E23</f>
        <v>0</v>
      </c>
      <c r="D16" s="12">
        <f>Assumptions!F23</f>
        <v>0</v>
      </c>
      <c r="E16" s="12">
        <f>Assumptions!G23</f>
        <v>0</v>
      </c>
      <c r="F16" s="12">
        <f>Assumptions!H23</f>
        <v>0</v>
      </c>
      <c r="G16" s="12">
        <f>Assumptions!I23</f>
        <v>0</v>
      </c>
      <c r="H16" s="12">
        <f>Assumptions!J23</f>
        <v>0</v>
      </c>
      <c r="I16" s="12">
        <f>Assumptions!K23</f>
        <v>0</v>
      </c>
      <c r="J16" s="12">
        <f>Assumptions!L23</f>
        <v>0</v>
      </c>
      <c r="K16" s="12">
        <f>Assumptions!M23</f>
        <v>0</v>
      </c>
      <c r="L16" s="12">
        <f>Assumptions!N23</f>
        <v>0</v>
      </c>
      <c r="M16" s="12">
        <f>Assumptions!O23</f>
        <v>0</v>
      </c>
      <c r="N16" s="12">
        <f t="shared" si="2"/>
        <v>0</v>
      </c>
      <c r="O16" s="116" t="e">
        <f t="shared" si="3"/>
        <v>#DIV/0!</v>
      </c>
      <c r="P16" s="35"/>
    </row>
    <row r="17" spans="1:16" s="34" customFormat="1">
      <c r="A17" s="36" t="s">
        <v>39</v>
      </c>
      <c r="B17" s="12">
        <f>Assumptions!D26</f>
        <v>0</v>
      </c>
      <c r="C17" s="12">
        <f>Assumptions!E26</f>
        <v>0</v>
      </c>
      <c r="D17" s="12">
        <f>Assumptions!F26</f>
        <v>0</v>
      </c>
      <c r="E17" s="12">
        <f>Assumptions!G26</f>
        <v>0</v>
      </c>
      <c r="F17" s="12">
        <f>Assumptions!H26</f>
        <v>0</v>
      </c>
      <c r="G17" s="12">
        <f>Assumptions!I26</f>
        <v>0</v>
      </c>
      <c r="H17" s="12">
        <f>Assumptions!J26</f>
        <v>0</v>
      </c>
      <c r="I17" s="12">
        <f>Assumptions!K26</f>
        <v>0</v>
      </c>
      <c r="J17" s="12">
        <f>Assumptions!L26</f>
        <v>0</v>
      </c>
      <c r="K17" s="12">
        <f>Assumptions!M26</f>
        <v>0</v>
      </c>
      <c r="L17" s="12">
        <f>Assumptions!N26</f>
        <v>0</v>
      </c>
      <c r="M17" s="12">
        <f>Assumptions!O26</f>
        <v>0</v>
      </c>
      <c r="N17" s="12">
        <f t="shared" si="2"/>
        <v>0</v>
      </c>
      <c r="O17" s="116" t="e">
        <f t="shared" si="3"/>
        <v>#DIV/0!</v>
      </c>
      <c r="P17" s="35"/>
    </row>
    <row r="18" spans="1:16" s="34" customFormat="1">
      <c r="A18" s="36" t="s">
        <v>37</v>
      </c>
      <c r="B18" s="12">
        <f>Assumptions!$B$29</f>
        <v>0</v>
      </c>
      <c r="C18" s="12">
        <f>Assumptions!$B$29</f>
        <v>0</v>
      </c>
      <c r="D18" s="12">
        <f>Assumptions!$B$29</f>
        <v>0</v>
      </c>
      <c r="E18" s="12">
        <f>Assumptions!$B$29</f>
        <v>0</v>
      </c>
      <c r="F18" s="12">
        <f>Assumptions!$B$29</f>
        <v>0</v>
      </c>
      <c r="G18" s="12">
        <f>Assumptions!$B$29</f>
        <v>0</v>
      </c>
      <c r="H18" s="12">
        <f>Assumptions!$B$29</f>
        <v>0</v>
      </c>
      <c r="I18" s="12">
        <f>Assumptions!$B$29</f>
        <v>0</v>
      </c>
      <c r="J18" s="12">
        <f>Assumptions!$B$29</f>
        <v>0</v>
      </c>
      <c r="K18" s="12">
        <f>Assumptions!$B$29</f>
        <v>0</v>
      </c>
      <c r="L18" s="12">
        <f>Assumptions!$B$29</f>
        <v>0</v>
      </c>
      <c r="M18" s="12">
        <f>Assumptions!$B$29</f>
        <v>0</v>
      </c>
      <c r="N18" s="12">
        <f t="shared" si="2"/>
        <v>0</v>
      </c>
      <c r="O18" s="116" t="e">
        <f t="shared" si="3"/>
        <v>#DIV/0!</v>
      </c>
      <c r="P18" s="35"/>
    </row>
    <row r="19" spans="1:16" s="34" customFormat="1">
      <c r="A19" s="36" t="s">
        <v>28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9"/>
      <c r="N19" s="12">
        <f t="shared" si="2"/>
        <v>0</v>
      </c>
      <c r="O19" s="116" t="e">
        <f t="shared" si="3"/>
        <v>#DIV/0!</v>
      </c>
      <c r="P19" s="35"/>
    </row>
    <row r="20" spans="1:16" s="34" customFormat="1">
      <c r="A20" s="37" t="s">
        <v>15</v>
      </c>
      <c r="B20" s="12">
        <f>Assumptions!$B$33</f>
        <v>0</v>
      </c>
      <c r="C20" s="12">
        <f>Assumptions!$B$33</f>
        <v>0</v>
      </c>
      <c r="D20" s="12">
        <f>Assumptions!$B$33</f>
        <v>0</v>
      </c>
      <c r="E20" s="12">
        <f>Assumptions!$B$33</f>
        <v>0</v>
      </c>
      <c r="F20" s="12">
        <f>Assumptions!$B$33</f>
        <v>0</v>
      </c>
      <c r="G20" s="12">
        <f>Assumptions!$B$33</f>
        <v>0</v>
      </c>
      <c r="H20" s="12">
        <f>Assumptions!$B$33</f>
        <v>0</v>
      </c>
      <c r="I20" s="12">
        <f>Assumptions!$B$33</f>
        <v>0</v>
      </c>
      <c r="J20" s="12">
        <f>Assumptions!$B$33</f>
        <v>0</v>
      </c>
      <c r="K20" s="12">
        <f>Assumptions!$B$33</f>
        <v>0</v>
      </c>
      <c r="L20" s="12">
        <f>Assumptions!$B$33</f>
        <v>0</v>
      </c>
      <c r="M20" s="12">
        <f>Assumptions!$B$33</f>
        <v>0</v>
      </c>
      <c r="N20" s="12">
        <f t="shared" si="2"/>
        <v>0</v>
      </c>
      <c r="O20" s="116" t="e">
        <f t="shared" si="3"/>
        <v>#DIV/0!</v>
      </c>
      <c r="P20" s="35"/>
    </row>
    <row r="21" spans="1:16" s="34" customFormat="1">
      <c r="A21" s="36" t="s">
        <v>22</v>
      </c>
      <c r="B21" s="18">
        <f>Assumptions!$B$35</f>
        <v>0</v>
      </c>
      <c r="C21" s="18">
        <f>Assumptions!$B$35</f>
        <v>0</v>
      </c>
      <c r="D21" s="18">
        <f>Assumptions!$B$35</f>
        <v>0</v>
      </c>
      <c r="E21" s="18">
        <f>Assumptions!$B$35</f>
        <v>0</v>
      </c>
      <c r="F21" s="18">
        <f>Assumptions!$B$35</f>
        <v>0</v>
      </c>
      <c r="G21" s="18">
        <f>Assumptions!$B$35</f>
        <v>0</v>
      </c>
      <c r="H21" s="18">
        <f>Assumptions!$B$35</f>
        <v>0</v>
      </c>
      <c r="I21" s="18">
        <f>Assumptions!$B$35</f>
        <v>0</v>
      </c>
      <c r="J21" s="18">
        <f>Assumptions!$B$35</f>
        <v>0</v>
      </c>
      <c r="K21" s="18">
        <f>Assumptions!$B$35</f>
        <v>0</v>
      </c>
      <c r="L21" s="18">
        <f>Assumptions!$B$35</f>
        <v>0</v>
      </c>
      <c r="M21" s="18">
        <f>Assumptions!$B$35</f>
        <v>0</v>
      </c>
      <c r="N21" s="12">
        <f t="shared" si="2"/>
        <v>0</v>
      </c>
      <c r="O21" s="116" t="e">
        <f t="shared" si="3"/>
        <v>#DIV/0!</v>
      </c>
      <c r="P21" s="35"/>
    </row>
    <row r="22" spans="1:16" s="35" customFormat="1" ht="13.5" customHeight="1">
      <c r="A22" s="36" t="s">
        <v>30</v>
      </c>
      <c r="B22" s="12">
        <f>Assumptions!$B$37</f>
        <v>0</v>
      </c>
      <c r="C22" s="12">
        <f>Assumptions!$B$37</f>
        <v>0</v>
      </c>
      <c r="D22" s="12">
        <f>Assumptions!$B$37</f>
        <v>0</v>
      </c>
      <c r="E22" s="12">
        <f>Assumptions!$B$37</f>
        <v>0</v>
      </c>
      <c r="F22" s="12">
        <f>Assumptions!$B$37</f>
        <v>0</v>
      </c>
      <c r="G22" s="12">
        <f>Assumptions!$B$37</f>
        <v>0</v>
      </c>
      <c r="H22" s="12">
        <f>Assumptions!$B$37</f>
        <v>0</v>
      </c>
      <c r="I22" s="12">
        <f>Assumptions!$B$37</f>
        <v>0</v>
      </c>
      <c r="J22" s="12">
        <f>Assumptions!$B$37</f>
        <v>0</v>
      </c>
      <c r="K22" s="12">
        <f>Assumptions!$B$37</f>
        <v>0</v>
      </c>
      <c r="L22" s="12">
        <f>Assumptions!$B$37</f>
        <v>0</v>
      </c>
      <c r="M22" s="12">
        <f>Assumptions!$B$37</f>
        <v>0</v>
      </c>
      <c r="N22" s="12">
        <f t="shared" si="2"/>
        <v>0</v>
      </c>
      <c r="O22" s="116" t="e">
        <f t="shared" si="3"/>
        <v>#DIV/0!</v>
      </c>
    </row>
    <row r="23" spans="1:16" s="35" customFormat="1" ht="13.5" customHeight="1">
      <c r="A23" s="36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9"/>
      <c r="N23" s="12">
        <f t="shared" si="2"/>
        <v>0</v>
      </c>
      <c r="O23" s="116" t="e">
        <f t="shared" si="3"/>
        <v>#DIV/0!</v>
      </c>
    </row>
    <row r="24" spans="1:16" s="35" customFormat="1" ht="13.5" customHeight="1" thickBot="1">
      <c r="A24" s="36" t="s">
        <v>53</v>
      </c>
      <c r="B24" s="12"/>
      <c r="C24" s="12"/>
      <c r="D24" s="12"/>
      <c r="E24" s="12"/>
      <c r="F24" s="12"/>
      <c r="G24" s="12"/>
      <c r="H24" s="12"/>
      <c r="I24" s="12">
        <f>Assumptions!B44</f>
        <v>0</v>
      </c>
      <c r="J24" s="12"/>
      <c r="K24" s="12"/>
      <c r="L24" s="12"/>
      <c r="M24" s="19"/>
      <c r="N24" s="12">
        <f t="shared" si="2"/>
        <v>0</v>
      </c>
      <c r="O24" s="116" t="e">
        <f t="shared" si="3"/>
        <v>#DIV/0!</v>
      </c>
    </row>
    <row r="25" spans="1:16" s="39" customFormat="1" ht="15.75" customHeight="1" thickBot="1">
      <c r="A25" s="62" t="s">
        <v>16</v>
      </c>
      <c r="B25" s="62">
        <f t="shared" ref="B25:O25" si="4">SUM(B12:B24)</f>
        <v>0</v>
      </c>
      <c r="C25" s="62">
        <f t="shared" si="4"/>
        <v>0</v>
      </c>
      <c r="D25" s="62">
        <f t="shared" si="4"/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  <c r="K25" s="62">
        <f t="shared" si="4"/>
        <v>0</v>
      </c>
      <c r="L25" s="62">
        <f t="shared" si="4"/>
        <v>0</v>
      </c>
      <c r="M25" s="62">
        <f t="shared" si="4"/>
        <v>0</v>
      </c>
      <c r="N25" s="62">
        <f t="shared" si="4"/>
        <v>0</v>
      </c>
      <c r="O25" s="117" t="e">
        <f t="shared" si="4"/>
        <v>#DIV/0!</v>
      </c>
    </row>
    <row r="26" spans="1:16" s="34" customFormat="1" ht="20.25" customHeight="1" thickBot="1">
      <c r="A26" s="40" t="s">
        <v>17</v>
      </c>
      <c r="B26" s="23">
        <f t="shared" ref="B26:N26" si="5">B9-B25</f>
        <v>0</v>
      </c>
      <c r="C26" s="23">
        <f t="shared" si="5"/>
        <v>0</v>
      </c>
      <c r="D26" s="23">
        <f t="shared" si="5"/>
        <v>0</v>
      </c>
      <c r="E26" s="23">
        <f t="shared" si="5"/>
        <v>0</v>
      </c>
      <c r="F26" s="23">
        <f t="shared" si="5"/>
        <v>0</v>
      </c>
      <c r="G26" s="23">
        <f t="shared" si="5"/>
        <v>0</v>
      </c>
      <c r="H26" s="23">
        <f t="shared" si="5"/>
        <v>0</v>
      </c>
      <c r="I26" s="23">
        <f t="shared" si="5"/>
        <v>0</v>
      </c>
      <c r="J26" s="23">
        <f t="shared" si="5"/>
        <v>0</v>
      </c>
      <c r="K26" s="23">
        <f t="shared" si="5"/>
        <v>0</v>
      </c>
      <c r="L26" s="23">
        <f t="shared" si="5"/>
        <v>0</v>
      </c>
      <c r="M26" s="23">
        <f t="shared" si="5"/>
        <v>0</v>
      </c>
      <c r="N26" s="23">
        <f t="shared" si="5"/>
        <v>0</v>
      </c>
      <c r="O26" s="119"/>
      <c r="P26" s="111"/>
    </row>
    <row r="27" spans="1:16" s="34" customFormat="1">
      <c r="A27" s="4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18"/>
    </row>
    <row r="28" spans="1:16" s="34" customFormat="1">
      <c r="A28" s="39" t="s">
        <v>18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6"/>
      <c r="N28" s="17"/>
      <c r="O28" s="118"/>
    </row>
    <row r="29" spans="1:16" s="34" customFormat="1">
      <c r="A29" s="36" t="s">
        <v>19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9"/>
      <c r="N29" s="12"/>
      <c r="O29" s="116" t="e">
        <f>+N29/$N$9</f>
        <v>#DIV/0!</v>
      </c>
    </row>
    <row r="30" spans="1:16" s="34" customFormat="1">
      <c r="A30" s="36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9"/>
      <c r="N30" s="12"/>
      <c r="O30" s="116" t="e">
        <f>+N30/$N$9</f>
        <v>#DIV/0!</v>
      </c>
    </row>
    <row r="31" spans="1:16" s="34" customFormat="1">
      <c r="A31" s="36" t="s">
        <v>54</v>
      </c>
      <c r="B31" s="12">
        <f>Assumptions!$B$51</f>
        <v>0</v>
      </c>
      <c r="C31" s="12">
        <f>Assumptions!$B$51</f>
        <v>0</v>
      </c>
      <c r="D31" s="12">
        <f>Assumptions!$B$51</f>
        <v>0</v>
      </c>
      <c r="E31" s="12">
        <f>Assumptions!$B$51</f>
        <v>0</v>
      </c>
      <c r="F31" s="12">
        <f>Assumptions!$B$51</f>
        <v>0</v>
      </c>
      <c r="G31" s="12">
        <f>Assumptions!$B$51</f>
        <v>0</v>
      </c>
      <c r="H31" s="12">
        <f>Assumptions!$B$51</f>
        <v>0</v>
      </c>
      <c r="I31" s="12">
        <f>Assumptions!$B$51</f>
        <v>0</v>
      </c>
      <c r="J31" s="12">
        <f>Assumptions!$B$51</f>
        <v>0</v>
      </c>
      <c r="K31" s="12">
        <f>Assumptions!$B$51</f>
        <v>0</v>
      </c>
      <c r="L31" s="12">
        <f>Assumptions!$B$51</f>
        <v>0</v>
      </c>
      <c r="M31" s="12">
        <f>Assumptions!$B$51</f>
        <v>0</v>
      </c>
      <c r="N31" s="12">
        <f>SUM(B31:M31)</f>
        <v>0</v>
      </c>
      <c r="O31" s="116" t="e">
        <f>+N31/$N$9</f>
        <v>#DIV/0!</v>
      </c>
    </row>
    <row r="32" spans="1:16" s="34" customFormat="1" ht="13.5" thickBot="1">
      <c r="A32" s="38" t="s">
        <v>55</v>
      </c>
      <c r="B32" s="12">
        <f>Assumptions!$B$49</f>
        <v>0</v>
      </c>
      <c r="C32" s="12">
        <f>Assumptions!$B$49</f>
        <v>0</v>
      </c>
      <c r="D32" s="12">
        <f>Assumptions!$B$49</f>
        <v>0</v>
      </c>
      <c r="E32" s="12">
        <f>Assumptions!$B$49</f>
        <v>0</v>
      </c>
      <c r="F32" s="12">
        <f>Assumptions!$B$49</f>
        <v>0</v>
      </c>
      <c r="G32" s="12">
        <f>Assumptions!$B$49</f>
        <v>0</v>
      </c>
      <c r="H32" s="12">
        <f>Assumptions!$B$49</f>
        <v>0</v>
      </c>
      <c r="I32" s="12">
        <f>Assumptions!$B$49</f>
        <v>0</v>
      </c>
      <c r="J32" s="12">
        <f>Assumptions!$B$49</f>
        <v>0</v>
      </c>
      <c r="K32" s="12">
        <f>Assumptions!$B$49</f>
        <v>0</v>
      </c>
      <c r="L32" s="12">
        <f>Assumptions!$B$49</f>
        <v>0</v>
      </c>
      <c r="M32" s="12">
        <f>Assumptions!$B$49</f>
        <v>0</v>
      </c>
      <c r="N32" s="12">
        <f>SUM(B32:M32)</f>
        <v>0</v>
      </c>
      <c r="O32" s="116" t="e">
        <f>+N32/$N$9</f>
        <v>#DIV/0!</v>
      </c>
    </row>
    <row r="33" spans="1:15" s="34" customFormat="1" ht="13.5" thickBot="1">
      <c r="A33" s="63" t="s">
        <v>20</v>
      </c>
      <c r="B33" s="23">
        <f>B26+B29+B30-B31-B32</f>
        <v>0</v>
      </c>
      <c r="C33" s="23">
        <f t="shared" ref="C33:M33" si="6">C26+C29+C30-C31-C32</f>
        <v>0</v>
      </c>
      <c r="D33" s="23">
        <f t="shared" si="6"/>
        <v>0</v>
      </c>
      <c r="E33" s="23">
        <f t="shared" si="6"/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>N26+N29-N31-N32</f>
        <v>0</v>
      </c>
      <c r="O33" s="120"/>
    </row>
    <row r="34" spans="1:15" s="34" customFormat="1" ht="20.25" customHeight="1" thickBot="1">
      <c r="A34" s="40" t="s">
        <v>21</v>
      </c>
      <c r="B34" s="22">
        <f t="shared" ref="B34:N34" si="7">B4+B33</f>
        <v>0</v>
      </c>
      <c r="C34" s="22">
        <f t="shared" si="7"/>
        <v>0</v>
      </c>
      <c r="D34" s="22">
        <f t="shared" si="7"/>
        <v>0</v>
      </c>
      <c r="E34" s="22">
        <f t="shared" si="7"/>
        <v>0</v>
      </c>
      <c r="F34" s="22">
        <f t="shared" si="7"/>
        <v>0</v>
      </c>
      <c r="G34" s="22">
        <f t="shared" si="7"/>
        <v>0</v>
      </c>
      <c r="H34" s="22">
        <f t="shared" si="7"/>
        <v>0</v>
      </c>
      <c r="I34" s="22">
        <f t="shared" si="7"/>
        <v>0</v>
      </c>
      <c r="J34" s="22">
        <f t="shared" si="7"/>
        <v>0</v>
      </c>
      <c r="K34" s="22">
        <f t="shared" si="7"/>
        <v>0</v>
      </c>
      <c r="L34" s="22">
        <f t="shared" si="7"/>
        <v>0</v>
      </c>
      <c r="M34" s="26">
        <f t="shared" si="7"/>
        <v>0</v>
      </c>
      <c r="N34" s="27">
        <f t="shared" si="7"/>
        <v>0</v>
      </c>
      <c r="O34" s="121"/>
    </row>
    <row r="35" spans="1:15" s="35" customFormat="1">
      <c r="A35" s="3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s="34" customFormat="1">
      <c r="A36" s="29"/>
    </row>
  </sheetData>
  <mergeCells count="3">
    <mergeCell ref="A1:C1"/>
    <mergeCell ref="D1:J1"/>
    <mergeCell ref="B2:N2"/>
  </mergeCells>
  <phoneticPr fontId="6" type="noConversion"/>
  <pageMargins left="0.47" right="0.45" top="0.56999999999999995" bottom="0.6" header="0.5" footer="0.5"/>
  <pageSetup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T55"/>
  <sheetViews>
    <sheetView workbookViewId="0">
      <selection activeCell="C2" sqref="C2"/>
    </sheetView>
  </sheetViews>
  <sheetFormatPr defaultColWidth="8.85546875" defaultRowHeight="12.75"/>
  <cols>
    <col min="1" max="1" width="30" style="2" bestFit="1" customWidth="1"/>
    <col min="2" max="2" width="10.5703125" style="2" customWidth="1"/>
    <col min="3" max="3" width="14.7109375" style="2" customWidth="1"/>
    <col min="4" max="4" width="8.5703125" style="2" customWidth="1"/>
    <col min="5" max="5" width="8.85546875" style="2" customWidth="1"/>
    <col min="6" max="6" width="8.5703125" style="2" customWidth="1"/>
    <col min="7" max="7" width="8.85546875" style="2" customWidth="1"/>
    <col min="8" max="15" width="8.5703125" style="2" customWidth="1"/>
    <col min="16" max="16" width="8.5703125" style="3" customWidth="1"/>
    <col min="17" max="16384" width="8.85546875" style="2"/>
  </cols>
  <sheetData>
    <row r="1" spans="1:20" ht="26.25" customHeight="1" thickBot="1">
      <c r="A1" s="47" t="s">
        <v>56</v>
      </c>
      <c r="B1" s="58" t="s">
        <v>79</v>
      </c>
      <c r="C1" s="81"/>
    </row>
    <row r="2" spans="1:20" ht="52.5" customHeight="1" thickBot="1">
      <c r="A2" s="87" t="s">
        <v>81</v>
      </c>
      <c r="C2" s="81" t="s">
        <v>80</v>
      </c>
      <c r="D2" s="69"/>
      <c r="E2" s="123" t="s">
        <v>90</v>
      </c>
      <c r="F2" s="124"/>
      <c r="G2" s="124"/>
      <c r="H2" s="124"/>
    </row>
    <row r="3" spans="1:20">
      <c r="D3" s="7"/>
      <c r="I3" s="7"/>
    </row>
    <row r="4" spans="1:20">
      <c r="B4" s="122"/>
      <c r="C4" s="122"/>
      <c r="D4" s="45" t="s">
        <v>25</v>
      </c>
      <c r="E4" s="45" t="s">
        <v>0</v>
      </c>
      <c r="F4" s="45" t="s">
        <v>1</v>
      </c>
      <c r="G4" s="45" t="s">
        <v>2</v>
      </c>
      <c r="H4" s="45" t="s">
        <v>3</v>
      </c>
      <c r="I4" s="45" t="s">
        <v>4</v>
      </c>
      <c r="J4" s="45" t="s">
        <v>62</v>
      </c>
      <c r="K4" s="45" t="s">
        <v>23</v>
      </c>
      <c r="L4" s="45" t="s">
        <v>5</v>
      </c>
      <c r="M4" s="45" t="s">
        <v>6</v>
      </c>
      <c r="N4" s="45" t="s">
        <v>7</v>
      </c>
      <c r="O4" s="45" t="s">
        <v>8</v>
      </c>
      <c r="P4" s="46" t="s">
        <v>9</v>
      </c>
    </row>
    <row r="5" spans="1:20" ht="15.75">
      <c r="A5" s="78" t="s">
        <v>36</v>
      </c>
      <c r="B5" s="42"/>
      <c r="C5" s="42"/>
    </row>
    <row r="6" spans="1:20" ht="18.75" customHeight="1">
      <c r="A6" s="16" t="s">
        <v>61</v>
      </c>
      <c r="B6" s="25"/>
      <c r="C6" s="68"/>
      <c r="D6" s="82">
        <v>2000</v>
      </c>
      <c r="E6" s="82">
        <v>2000</v>
      </c>
      <c r="F6" s="82">
        <v>2000</v>
      </c>
      <c r="G6" s="82">
        <v>2000</v>
      </c>
      <c r="H6" s="82">
        <v>2000</v>
      </c>
      <c r="I6" s="82">
        <v>2000</v>
      </c>
      <c r="J6" s="82">
        <v>2000</v>
      </c>
      <c r="K6" s="82">
        <v>2000</v>
      </c>
      <c r="L6" s="82">
        <v>2000</v>
      </c>
      <c r="M6" s="82">
        <v>2000</v>
      </c>
      <c r="N6" s="82">
        <v>2000</v>
      </c>
      <c r="O6" s="82">
        <v>2000</v>
      </c>
      <c r="P6" s="3">
        <f>SUM(D6:O6)</f>
        <v>24000</v>
      </c>
    </row>
    <row r="7" spans="1:20" ht="19.5" customHeight="1">
      <c r="A7" s="64" t="s">
        <v>44</v>
      </c>
      <c r="B7" s="43"/>
      <c r="C7" s="4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3">
        <f>SUM(D7:O7)</f>
        <v>0</v>
      </c>
    </row>
    <row r="8" spans="1:20" ht="15" customHeight="1">
      <c r="A8" s="5"/>
      <c r="B8" s="74"/>
      <c r="C8" s="43"/>
      <c r="D8" s="11"/>
    </row>
    <row r="9" spans="1:20" ht="18.75" customHeight="1" thickBot="1">
      <c r="A9" s="90" t="s">
        <v>63</v>
      </c>
      <c r="B9" s="91"/>
      <c r="C9" s="91"/>
      <c r="D9" s="92">
        <f t="shared" ref="D9:O9" si="0">SUM(D6:D8)</f>
        <v>2000</v>
      </c>
      <c r="E9" s="92">
        <f t="shared" si="0"/>
        <v>2000</v>
      </c>
      <c r="F9" s="92">
        <f t="shared" si="0"/>
        <v>2000</v>
      </c>
      <c r="G9" s="92">
        <f t="shared" si="0"/>
        <v>2000</v>
      </c>
      <c r="H9" s="92">
        <f t="shared" si="0"/>
        <v>2000</v>
      </c>
      <c r="I9" s="92">
        <f t="shared" si="0"/>
        <v>2000</v>
      </c>
      <c r="J9" s="92">
        <f t="shared" si="0"/>
        <v>2000</v>
      </c>
      <c r="K9" s="92">
        <f t="shared" si="0"/>
        <v>2000</v>
      </c>
      <c r="L9" s="92">
        <f t="shared" si="0"/>
        <v>2000</v>
      </c>
      <c r="M9" s="92">
        <f t="shared" si="0"/>
        <v>2000</v>
      </c>
      <c r="N9" s="92">
        <f t="shared" si="0"/>
        <v>2000</v>
      </c>
      <c r="O9" s="92">
        <f t="shared" si="0"/>
        <v>2000</v>
      </c>
      <c r="P9" s="93">
        <f>SUM(D9:O9)</f>
        <v>24000</v>
      </c>
    </row>
    <row r="10" spans="1:20" ht="43.5" customHeight="1" thickTop="1">
      <c r="A10" s="24"/>
      <c r="B10" s="11"/>
      <c r="C10" s="11"/>
    </row>
    <row r="11" spans="1:20" ht="15.75">
      <c r="A11" s="59" t="s">
        <v>26</v>
      </c>
      <c r="B11" s="42"/>
      <c r="C11" s="42"/>
    </row>
    <row r="12" spans="1:20" ht="15.75">
      <c r="A12" s="59"/>
      <c r="B12" s="42"/>
      <c r="C12" s="42"/>
    </row>
    <row r="13" spans="1:20" ht="18" customHeight="1">
      <c r="A13" s="24" t="s">
        <v>65</v>
      </c>
      <c r="B13" s="65">
        <v>0.3</v>
      </c>
      <c r="C13" s="11" t="s">
        <v>71</v>
      </c>
    </row>
    <row r="14" spans="1:20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94"/>
    </row>
    <row r="15" spans="1:20" ht="20.25" customHeight="1">
      <c r="A15" s="24" t="s">
        <v>57</v>
      </c>
      <c r="B15" s="25" t="s">
        <v>98</v>
      </c>
      <c r="C15" s="11"/>
      <c r="D15" s="82">
        <v>500</v>
      </c>
      <c r="E15" s="82">
        <v>500</v>
      </c>
      <c r="F15" s="82">
        <v>500</v>
      </c>
      <c r="G15" s="82">
        <v>500</v>
      </c>
      <c r="H15" s="82">
        <v>500</v>
      </c>
      <c r="I15" s="82">
        <v>500</v>
      </c>
      <c r="J15" s="82">
        <v>500</v>
      </c>
      <c r="K15" s="82">
        <v>500</v>
      </c>
      <c r="L15" s="82">
        <v>500</v>
      </c>
      <c r="M15" s="82">
        <v>500</v>
      </c>
      <c r="N15" s="82">
        <v>500</v>
      </c>
      <c r="O15" s="82">
        <v>500</v>
      </c>
      <c r="P15" s="3">
        <f>SUM(D15:O15)</f>
        <v>6000</v>
      </c>
      <c r="R15" s="6"/>
    </row>
    <row r="16" spans="1:20" ht="21.75" customHeight="1">
      <c r="A16" s="24"/>
      <c r="B16" s="25" t="s">
        <v>59</v>
      </c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T16" s="6"/>
    </row>
    <row r="17" spans="1:17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94"/>
    </row>
    <row r="18" spans="1:17" ht="21" customHeight="1">
      <c r="A18" s="24" t="s">
        <v>24</v>
      </c>
      <c r="B18" s="60">
        <v>0.11</v>
      </c>
      <c r="C18" s="44" t="s">
        <v>104</v>
      </c>
    </row>
    <row r="19" spans="1:17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94"/>
    </row>
    <row r="20" spans="1:17" ht="21" customHeight="1">
      <c r="A20" s="24" t="s">
        <v>27</v>
      </c>
      <c r="B20" s="11" t="s">
        <v>72</v>
      </c>
      <c r="C20" s="25"/>
      <c r="D20" s="82">
        <v>100</v>
      </c>
      <c r="E20" s="82">
        <v>100</v>
      </c>
      <c r="F20" s="82">
        <v>100</v>
      </c>
      <c r="G20" s="82">
        <v>100</v>
      </c>
      <c r="H20" s="82">
        <v>100</v>
      </c>
      <c r="I20" s="82">
        <v>100</v>
      </c>
      <c r="J20" s="82">
        <v>100</v>
      </c>
      <c r="K20" s="82">
        <v>100</v>
      </c>
      <c r="L20" s="82">
        <v>100</v>
      </c>
      <c r="M20" s="82">
        <v>100</v>
      </c>
      <c r="N20" s="82">
        <v>100</v>
      </c>
      <c r="O20" s="82">
        <v>100</v>
      </c>
      <c r="P20" s="3">
        <f>SUM(D20:O20)</f>
        <v>1200</v>
      </c>
      <c r="Q20" s="4"/>
    </row>
    <row r="21" spans="1:17" ht="21.75" customHeight="1">
      <c r="A21" s="24"/>
      <c r="B21" s="25" t="s">
        <v>59</v>
      </c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94"/>
    </row>
    <row r="23" spans="1:17" ht="21" customHeight="1">
      <c r="A23" s="24" t="s">
        <v>14</v>
      </c>
      <c r="B23" s="25" t="s">
        <v>72</v>
      </c>
      <c r="C23" s="25"/>
      <c r="D23" s="82">
        <v>50</v>
      </c>
      <c r="E23" s="82">
        <v>50</v>
      </c>
      <c r="F23" s="82">
        <v>50</v>
      </c>
      <c r="G23" s="82">
        <v>50</v>
      </c>
      <c r="H23" s="82">
        <v>50</v>
      </c>
      <c r="I23" s="82">
        <v>50</v>
      </c>
      <c r="J23" s="82">
        <v>50</v>
      </c>
      <c r="K23" s="82">
        <v>50</v>
      </c>
      <c r="L23" s="82">
        <v>50</v>
      </c>
      <c r="M23" s="82">
        <v>50</v>
      </c>
      <c r="N23" s="82">
        <v>50</v>
      </c>
      <c r="O23" s="82">
        <v>50</v>
      </c>
      <c r="P23" s="3">
        <f>SUM(D23:O23)</f>
        <v>600</v>
      </c>
    </row>
    <row r="24" spans="1:17" ht="21.75" customHeight="1">
      <c r="A24" s="24"/>
      <c r="B24" s="25" t="s">
        <v>59</v>
      </c>
      <c r="C24" s="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7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94"/>
    </row>
    <row r="26" spans="1:17" ht="20.25" customHeight="1">
      <c r="A26" s="24" t="s">
        <v>39</v>
      </c>
      <c r="B26" s="25" t="s">
        <v>74</v>
      </c>
      <c r="C26" s="25"/>
      <c r="D26" s="82">
        <v>500</v>
      </c>
      <c r="E26" s="82">
        <v>100</v>
      </c>
      <c r="F26" s="82">
        <v>100</v>
      </c>
      <c r="G26" s="82">
        <v>100</v>
      </c>
      <c r="H26" s="82">
        <v>500</v>
      </c>
      <c r="I26" s="82">
        <v>100</v>
      </c>
      <c r="J26" s="82">
        <v>100</v>
      </c>
      <c r="K26" s="82">
        <v>100</v>
      </c>
      <c r="L26" s="82">
        <v>500</v>
      </c>
      <c r="M26" s="82">
        <v>100</v>
      </c>
      <c r="N26" s="82">
        <v>100</v>
      </c>
      <c r="O26" s="82">
        <v>100</v>
      </c>
      <c r="P26" s="3">
        <f>SUM(D26:O26)</f>
        <v>2400</v>
      </c>
    </row>
    <row r="27" spans="1:17">
      <c r="A27" s="4"/>
      <c r="B27" s="11" t="s">
        <v>73</v>
      </c>
      <c r="C27" s="25"/>
      <c r="D27" s="8"/>
      <c r="E27" s="8"/>
      <c r="F27" s="8"/>
      <c r="G27" s="8"/>
      <c r="H27" s="8"/>
      <c r="I27" s="96"/>
      <c r="J27" s="11"/>
      <c r="K27" s="8"/>
      <c r="L27" s="8"/>
      <c r="M27" s="8"/>
      <c r="N27" s="8"/>
      <c r="O27" s="8"/>
      <c r="P27" s="95"/>
    </row>
    <row r="28" spans="1:17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94"/>
    </row>
    <row r="29" spans="1:17" ht="21" customHeight="1">
      <c r="A29" s="24" t="s">
        <v>37</v>
      </c>
      <c r="B29" s="73">
        <v>100</v>
      </c>
      <c r="C29" s="25" t="s">
        <v>99</v>
      </c>
      <c r="D29" s="8"/>
      <c r="E29" s="8"/>
      <c r="I29" s="1"/>
      <c r="J29" s="4"/>
    </row>
    <row r="30" spans="1:17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94"/>
    </row>
    <row r="31" spans="1:17" ht="19.5" customHeight="1">
      <c r="A31" s="24" t="s">
        <v>28</v>
      </c>
      <c r="B31" s="97"/>
      <c r="C31" s="25" t="s">
        <v>85</v>
      </c>
      <c r="D31" s="8"/>
      <c r="E31" s="8"/>
      <c r="I31" s="9"/>
      <c r="J31" s="4"/>
    </row>
    <row r="32" spans="1:1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94"/>
    </row>
    <row r="33" spans="1:16" ht="20.25" customHeight="1">
      <c r="A33" s="24" t="s">
        <v>29</v>
      </c>
      <c r="B33" s="72">
        <v>300</v>
      </c>
      <c r="C33" s="25" t="s">
        <v>86</v>
      </c>
      <c r="D33" s="8"/>
      <c r="E33" s="8"/>
      <c r="I33" s="1"/>
      <c r="J33" s="4"/>
    </row>
    <row r="34" spans="1:1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94"/>
    </row>
    <row r="35" spans="1:16" ht="20.25" customHeight="1" thickBot="1">
      <c r="A35" s="24" t="s">
        <v>22</v>
      </c>
      <c r="B35" s="72">
        <v>30</v>
      </c>
      <c r="C35" s="25" t="s">
        <v>76</v>
      </c>
      <c r="D35" s="8"/>
      <c r="E35" s="8"/>
      <c r="I35" s="1"/>
      <c r="J35" s="4"/>
    </row>
    <row r="36" spans="1:16">
      <c r="A36" s="71"/>
      <c r="B36" s="71"/>
      <c r="C36" s="71"/>
      <c r="D36" s="71"/>
      <c r="E36" s="71"/>
      <c r="F36" s="71"/>
      <c r="G36" s="98" t="s">
        <v>70</v>
      </c>
      <c r="H36" s="75"/>
      <c r="I36" s="99" t="s">
        <v>69</v>
      </c>
      <c r="J36" s="99">
        <f>H36/12</f>
        <v>0</v>
      </c>
      <c r="K36" s="100" t="s">
        <v>77</v>
      </c>
      <c r="L36" s="8" t="s">
        <v>59</v>
      </c>
    </row>
    <row r="37" spans="1:16">
      <c r="A37" s="24" t="s">
        <v>30</v>
      </c>
      <c r="B37" s="11">
        <f>J40</f>
        <v>100</v>
      </c>
      <c r="C37" s="25" t="s">
        <v>78</v>
      </c>
      <c r="D37" s="8"/>
      <c r="E37" s="8"/>
      <c r="G37" s="101" t="s">
        <v>66</v>
      </c>
      <c r="H37" s="75"/>
      <c r="I37" s="4" t="s">
        <v>69</v>
      </c>
      <c r="J37" s="67">
        <f>H37/12</f>
        <v>0</v>
      </c>
      <c r="K37" s="107" t="s">
        <v>77</v>
      </c>
    </row>
    <row r="38" spans="1:16">
      <c r="A38" s="4"/>
      <c r="B38" s="11"/>
      <c r="C38" s="25" t="s">
        <v>100</v>
      </c>
      <c r="D38" s="8"/>
      <c r="E38" s="8"/>
      <c r="G38" s="101" t="s">
        <v>67</v>
      </c>
      <c r="H38" s="75">
        <v>1200</v>
      </c>
      <c r="I38" s="4" t="s">
        <v>69</v>
      </c>
      <c r="J38" s="67">
        <f>H38/12</f>
        <v>100</v>
      </c>
      <c r="K38" s="107" t="s">
        <v>77</v>
      </c>
    </row>
    <row r="39" spans="1:16">
      <c r="G39" s="101" t="s">
        <v>42</v>
      </c>
      <c r="H39" s="75"/>
      <c r="I39" s="4" t="s">
        <v>69</v>
      </c>
      <c r="J39" s="67">
        <f>H39/12</f>
        <v>0</v>
      </c>
      <c r="K39" s="107" t="s">
        <v>77</v>
      </c>
    </row>
    <row r="40" spans="1:16" ht="13.5" thickBot="1">
      <c r="A40" s="71"/>
      <c r="B40" s="71"/>
      <c r="C40" s="71"/>
      <c r="D40" s="71"/>
      <c r="E40" s="71"/>
      <c r="F40" s="71"/>
      <c r="G40" s="102"/>
      <c r="H40" s="103"/>
      <c r="I40" s="104" t="s">
        <v>68</v>
      </c>
      <c r="J40" s="105">
        <f>SUM(J36:J39)</f>
        <v>100</v>
      </c>
      <c r="K40" s="106"/>
    </row>
    <row r="41" spans="1:16" ht="20.25" customHeight="1">
      <c r="A41" s="24" t="s">
        <v>31</v>
      </c>
      <c r="B41" s="97"/>
      <c r="C41" s="25" t="s">
        <v>58</v>
      </c>
      <c r="D41" s="8"/>
      <c r="I41" s="1"/>
      <c r="J41" s="4"/>
    </row>
    <row r="42" spans="1:16">
      <c r="A42" s="4"/>
      <c r="B42" s="11"/>
      <c r="C42" s="76" t="s">
        <v>75</v>
      </c>
      <c r="D42" s="8"/>
      <c r="E42" s="8"/>
      <c r="I42" s="10"/>
      <c r="J42" s="4"/>
    </row>
    <row r="43" spans="1:1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94"/>
    </row>
    <row r="44" spans="1:16" ht="20.25" customHeight="1">
      <c r="A44" s="24" t="s">
        <v>32</v>
      </c>
      <c r="B44" s="97"/>
      <c r="C44" s="25" t="s">
        <v>38</v>
      </c>
      <c r="D44" s="8"/>
      <c r="I44" s="1"/>
      <c r="J44" s="4"/>
    </row>
    <row r="45" spans="1:16">
      <c r="A45" s="4"/>
      <c r="B45" s="11"/>
      <c r="C45" s="77" t="s">
        <v>75</v>
      </c>
      <c r="D45" s="8"/>
      <c r="E45" s="8"/>
      <c r="I45" s="10"/>
      <c r="J45" s="4"/>
    </row>
    <row r="46" spans="1:1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94"/>
    </row>
    <row r="47" spans="1:16" ht="21.75" customHeight="1">
      <c r="A47" s="24" t="s">
        <v>45</v>
      </c>
      <c r="B47" s="72"/>
      <c r="C47" s="16" t="s">
        <v>102</v>
      </c>
    </row>
    <row r="48" spans="1:16">
      <c r="A48" s="16"/>
      <c r="B48" s="109"/>
      <c r="C48" s="16" t="s">
        <v>103</v>
      </c>
    </row>
    <row r="49" spans="1:16" ht="13.5" thickBot="1">
      <c r="A49" s="57"/>
      <c r="B49" s="108">
        <f>(B47+(B47*B48))/12</f>
        <v>0</v>
      </c>
      <c r="C49" s="110" t="s">
        <v>82</v>
      </c>
    </row>
    <row r="50" spans="1:16" ht="13.5" thickTop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94"/>
    </row>
    <row r="51" spans="1:16" ht="22.5" customHeight="1">
      <c r="A51" s="24" t="s">
        <v>83</v>
      </c>
      <c r="B51" s="73">
        <v>185</v>
      </c>
      <c r="C51" s="16" t="s">
        <v>101</v>
      </c>
    </row>
    <row r="52" spans="1:16">
      <c r="A52" s="4"/>
      <c r="B52" s="4"/>
      <c r="C52" s="4"/>
    </row>
    <row r="53" spans="1:16">
      <c r="A53" s="4"/>
      <c r="B53" s="4"/>
      <c r="C53" s="16"/>
    </row>
    <row r="54" spans="1:16">
      <c r="A54" s="4"/>
      <c r="B54" s="4"/>
      <c r="C54" s="16"/>
    </row>
    <row r="55" spans="1:16">
      <c r="C55" s="6"/>
    </row>
  </sheetData>
  <mergeCells count="2">
    <mergeCell ref="E2:H2"/>
    <mergeCell ref="B4:C4"/>
  </mergeCells>
  <pageMargins left="0.75" right="0.75" top="1" bottom="1" header="0.5" footer="0.5"/>
  <pageSetup scale="54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E45"/>
  <sheetViews>
    <sheetView tabSelected="1" workbookViewId="0">
      <selection activeCell="E3" sqref="E3"/>
    </sheetView>
  </sheetViews>
  <sheetFormatPr defaultRowHeight="12.75"/>
  <cols>
    <col min="1" max="1" width="47" style="2" customWidth="1"/>
    <col min="2" max="2" width="13.42578125" style="2" customWidth="1"/>
    <col min="3" max="4" width="9.140625" style="2"/>
    <col min="5" max="5" width="55.85546875" style="2" customWidth="1"/>
    <col min="6" max="16384" width="9.140625" style="2"/>
  </cols>
  <sheetData>
    <row r="1" spans="1:5" ht="21.75" customHeight="1">
      <c r="A1" s="3" t="s">
        <v>95</v>
      </c>
      <c r="C1" s="79" t="s">
        <v>87</v>
      </c>
      <c r="D1" s="8"/>
    </row>
    <row r="2" spans="1:5" ht="23.25" customHeight="1" thickBot="1">
      <c r="A2" s="89" t="str">
        <f>SampleAssumptions!A2</f>
        <v>business name</v>
      </c>
    </row>
    <row r="3" spans="1:5" ht="22.5" customHeight="1" thickBot="1">
      <c r="A3" s="16" t="s">
        <v>34</v>
      </c>
      <c r="B3" s="82">
        <v>13000</v>
      </c>
      <c r="C3" s="6"/>
      <c r="E3" s="88" t="s">
        <v>80</v>
      </c>
    </row>
    <row r="4" spans="1:5" ht="16.5" customHeight="1">
      <c r="A4" s="16" t="s">
        <v>52</v>
      </c>
      <c r="B4" s="82">
        <v>6000</v>
      </c>
    </row>
    <row r="5" spans="1:5" ht="17.25" customHeight="1" thickBot="1">
      <c r="A5" s="28" t="s">
        <v>44</v>
      </c>
      <c r="B5" s="82"/>
    </row>
    <row r="6" spans="1:5" ht="23.25" customHeight="1" thickTop="1" thickBot="1">
      <c r="A6" s="57" t="s">
        <v>96</v>
      </c>
      <c r="B6" s="85">
        <f>SUM(B3:B5)</f>
        <v>19000</v>
      </c>
    </row>
    <row r="7" spans="1:5" ht="15" thickTop="1">
      <c r="E7" s="55"/>
    </row>
    <row r="8" spans="1:5" ht="14.25">
      <c r="A8" s="3" t="s">
        <v>33</v>
      </c>
      <c r="E8" s="55"/>
    </row>
    <row r="9" spans="1:5" ht="25.5">
      <c r="A9" s="54" t="s">
        <v>91</v>
      </c>
      <c r="B9" s="82">
        <v>5000</v>
      </c>
      <c r="E9" s="55"/>
    </row>
    <row r="10" spans="1:5" ht="25.5">
      <c r="A10" s="54" t="s">
        <v>92</v>
      </c>
      <c r="B10" s="82">
        <v>3000</v>
      </c>
      <c r="E10" s="55"/>
    </row>
    <row r="11" spans="1:5" ht="25.5">
      <c r="A11" s="54" t="s">
        <v>93</v>
      </c>
      <c r="B11" s="82">
        <v>1000</v>
      </c>
      <c r="E11" s="55"/>
    </row>
    <row r="12" spans="1:5" ht="25.5">
      <c r="A12" s="54" t="s">
        <v>94</v>
      </c>
      <c r="B12" s="82">
        <v>300</v>
      </c>
      <c r="E12" s="55"/>
    </row>
    <row r="13" spans="1:5" ht="14.25">
      <c r="A13" s="54" t="s">
        <v>46</v>
      </c>
      <c r="B13" s="82"/>
      <c r="E13" s="55"/>
    </row>
    <row r="14" spans="1:5" ht="14.25">
      <c r="A14" s="54" t="s">
        <v>40</v>
      </c>
      <c r="B14" s="82"/>
      <c r="E14" s="55"/>
    </row>
    <row r="15" spans="1:5" ht="14.25">
      <c r="A15" s="6" t="s">
        <v>47</v>
      </c>
      <c r="B15" s="82">
        <v>200</v>
      </c>
      <c r="E15" s="55"/>
    </row>
    <row r="16" spans="1:5" ht="14.25">
      <c r="A16" s="6" t="s">
        <v>48</v>
      </c>
      <c r="B16" s="82">
        <v>200</v>
      </c>
      <c r="E16" s="56"/>
    </row>
    <row r="17" spans="1:5" ht="14.25">
      <c r="A17" s="6" t="s">
        <v>41</v>
      </c>
      <c r="B17" s="82">
        <v>4000</v>
      </c>
      <c r="E17" s="55"/>
    </row>
    <row r="18" spans="1:5" ht="14.25">
      <c r="A18" s="6" t="s">
        <v>49</v>
      </c>
      <c r="B18" s="82"/>
      <c r="E18" s="55"/>
    </row>
    <row r="19" spans="1:5" ht="14.25">
      <c r="A19" s="6" t="s">
        <v>50</v>
      </c>
      <c r="B19" s="83"/>
      <c r="E19" s="55"/>
    </row>
    <row r="20" spans="1:5" ht="14.25">
      <c r="A20" s="6" t="s">
        <v>42</v>
      </c>
      <c r="B20" s="83"/>
      <c r="E20" s="55"/>
    </row>
    <row r="21" spans="1:5" ht="14.25">
      <c r="A21" s="6" t="s">
        <v>42</v>
      </c>
      <c r="B21" s="83"/>
      <c r="E21" s="55"/>
    </row>
    <row r="22" spans="1:5" ht="15" thickBot="1">
      <c r="A22" s="28" t="s">
        <v>84</v>
      </c>
      <c r="B22" s="84">
        <v>5300</v>
      </c>
      <c r="C22" s="6" t="s">
        <v>106</v>
      </c>
      <c r="E22" s="55"/>
    </row>
    <row r="23" spans="1:5" ht="18.75" customHeight="1" thickTop="1" thickBot="1">
      <c r="A23" s="58" t="s">
        <v>43</v>
      </c>
      <c r="B23" s="85">
        <f>SUM(B9:B22)</f>
        <v>19000</v>
      </c>
    </row>
    <row r="24" spans="1:5" ht="14.25" thickTop="1" thickBot="1"/>
    <row r="25" spans="1:5" ht="20.25" customHeight="1" thickTop="1" thickBot="1">
      <c r="A25" s="58" t="s">
        <v>51</v>
      </c>
      <c r="B25" s="86">
        <f>B23-B6</f>
        <v>0</v>
      </c>
      <c r="C25" s="6" t="s">
        <v>97</v>
      </c>
    </row>
    <row r="26" spans="1:5" ht="13.5" thickTop="1">
      <c r="A26" s="6"/>
    </row>
    <row r="28" spans="1:5">
      <c r="B28" s="53"/>
    </row>
    <row r="29" spans="1:5">
      <c r="B29" s="53"/>
    </row>
    <row r="30" spans="1:5">
      <c r="B30" s="53"/>
    </row>
    <row r="31" spans="1:5">
      <c r="B31" s="53"/>
    </row>
    <row r="32" spans="1:5">
      <c r="B32" s="53"/>
    </row>
    <row r="33" spans="2:2">
      <c r="B33" s="53"/>
    </row>
    <row r="34" spans="2:2">
      <c r="B34" s="53"/>
    </row>
    <row r="35" spans="2:2">
      <c r="B35" s="53"/>
    </row>
    <row r="36" spans="2:2">
      <c r="B36" s="53"/>
    </row>
    <row r="37" spans="2:2">
      <c r="B37" s="53"/>
    </row>
    <row r="38" spans="2:2">
      <c r="B38" s="53"/>
    </row>
    <row r="39" spans="2:2">
      <c r="B39" s="53"/>
    </row>
    <row r="40" spans="2:2">
      <c r="B40" s="53"/>
    </row>
    <row r="44" spans="2:2">
      <c r="B44" s="53"/>
    </row>
    <row r="45" spans="2:2">
      <c r="B45" s="53"/>
    </row>
  </sheetData>
  <pageMargins left="0.7" right="0.7" top="0.75" bottom="0.75" header="0.3" footer="0.3"/>
  <pageSetup scale="6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36"/>
  <sheetViews>
    <sheetView zoomScaleNormal="100" workbookViewId="0">
      <selection activeCell="A35" sqref="A35"/>
    </sheetView>
  </sheetViews>
  <sheetFormatPr defaultColWidth="8.85546875" defaultRowHeight="12.75"/>
  <cols>
    <col min="1" max="1" width="26.28515625" style="29" customWidth="1"/>
    <col min="2" max="9" width="8" style="29" customWidth="1"/>
    <col min="10" max="13" width="8.7109375" style="29" bestFit="1" customWidth="1"/>
    <col min="14" max="14" width="10.5703125" style="29" customWidth="1"/>
    <col min="15" max="15" width="9.42578125" style="29" customWidth="1"/>
    <col min="16" max="16384" width="8.85546875" style="29"/>
  </cols>
  <sheetData>
    <row r="1" spans="1:16" ht="30" customHeight="1">
      <c r="A1" s="125" t="s">
        <v>60</v>
      </c>
      <c r="B1" s="125"/>
      <c r="C1" s="125"/>
      <c r="D1" s="125" t="str">
        <f>SampleAssumptions!A2</f>
        <v>business name</v>
      </c>
      <c r="E1" s="125"/>
      <c r="F1" s="125"/>
      <c r="G1" s="125"/>
      <c r="H1" s="125"/>
      <c r="I1" s="125"/>
      <c r="J1" s="125"/>
      <c r="K1" s="80"/>
      <c r="L1" s="80"/>
      <c r="M1" s="80"/>
    </row>
    <row r="2" spans="1:16" ht="49.5" customHeight="1">
      <c r="A2" s="70"/>
      <c r="B2" s="126" t="s">
        <v>107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6" s="30" customFormat="1" ht="13.5" thickBot="1">
      <c r="B3" s="31" t="str">
        <f>SampleAssumptions!D4</f>
        <v>Jan</v>
      </c>
      <c r="C3" s="31" t="str">
        <f>SampleAssumptions!E4</f>
        <v>Feb</v>
      </c>
      <c r="D3" s="31" t="str">
        <f>SampleAssumptions!F4</f>
        <v>Mar</v>
      </c>
      <c r="E3" s="31" t="str">
        <f>SampleAssumptions!G4</f>
        <v>Apr</v>
      </c>
      <c r="F3" s="31" t="str">
        <f>SampleAssumptions!H4</f>
        <v>May</v>
      </c>
      <c r="G3" s="31" t="str">
        <f>SampleAssumptions!I4</f>
        <v>Jun</v>
      </c>
      <c r="H3" s="31" t="str">
        <f>SampleAssumptions!J4</f>
        <v>Jul</v>
      </c>
      <c r="I3" s="31" t="str">
        <f>SampleAssumptions!K4</f>
        <v>Aug</v>
      </c>
      <c r="J3" s="31" t="str">
        <f>SampleAssumptions!L4</f>
        <v>Sep</v>
      </c>
      <c r="K3" s="31" t="str">
        <f>SampleAssumptions!M4</f>
        <v>Oct</v>
      </c>
      <c r="L3" s="31" t="str">
        <f>SampleAssumptions!N4</f>
        <v>Nov</v>
      </c>
      <c r="M3" s="31" t="str">
        <f>SampleAssumptions!O4</f>
        <v>Dec</v>
      </c>
      <c r="N3" s="32" t="s">
        <v>9</v>
      </c>
      <c r="O3" s="112" t="s">
        <v>105</v>
      </c>
    </row>
    <row r="4" spans="1:16" ht="13.5" thickBot="1">
      <c r="A4" s="33" t="s">
        <v>10</v>
      </c>
      <c r="B4" s="66">
        <f>'SampleStart-up'!B22</f>
        <v>5300</v>
      </c>
      <c r="C4" s="13">
        <f t="shared" ref="C4:M4" si="0">B34</f>
        <v>4780</v>
      </c>
      <c r="D4" s="13">
        <f t="shared" si="0"/>
        <v>4660</v>
      </c>
      <c r="E4" s="13">
        <f t="shared" si="0"/>
        <v>4540</v>
      </c>
      <c r="F4" s="13">
        <f t="shared" si="0"/>
        <v>4420</v>
      </c>
      <c r="G4" s="13">
        <f t="shared" si="0"/>
        <v>3900</v>
      </c>
      <c r="H4" s="13">
        <f t="shared" si="0"/>
        <v>3780</v>
      </c>
      <c r="I4" s="13">
        <f t="shared" si="0"/>
        <v>3660</v>
      </c>
      <c r="J4" s="13">
        <f t="shared" si="0"/>
        <v>3540</v>
      </c>
      <c r="K4" s="13">
        <f t="shared" si="0"/>
        <v>3020</v>
      </c>
      <c r="L4" s="13">
        <f t="shared" si="0"/>
        <v>2900</v>
      </c>
      <c r="M4" s="14">
        <f t="shared" si="0"/>
        <v>2780</v>
      </c>
      <c r="N4" s="15">
        <f>+B4</f>
        <v>5300</v>
      </c>
      <c r="O4" s="113"/>
    </row>
    <row r="5" spans="1:16" s="34" customForma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O5" s="114"/>
    </row>
    <row r="6" spans="1:16" s="34" customFormat="1">
      <c r="A6" s="51" t="s">
        <v>88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52"/>
      <c r="O6" s="115"/>
    </row>
    <row r="7" spans="1:16" s="34" customFormat="1">
      <c r="A7" s="36" t="s">
        <v>61</v>
      </c>
      <c r="B7" s="18">
        <f>SampleAssumptions!D6</f>
        <v>2000</v>
      </c>
      <c r="C7" s="18">
        <f>SampleAssumptions!E9</f>
        <v>2000</v>
      </c>
      <c r="D7" s="18">
        <f>SampleAssumptions!F9</f>
        <v>2000</v>
      </c>
      <c r="E7" s="18">
        <f>SampleAssumptions!G9</f>
        <v>2000</v>
      </c>
      <c r="F7" s="18">
        <f>SampleAssumptions!H9</f>
        <v>2000</v>
      </c>
      <c r="G7" s="18">
        <f>SampleAssumptions!I9</f>
        <v>2000</v>
      </c>
      <c r="H7" s="18">
        <f>SampleAssumptions!J9</f>
        <v>2000</v>
      </c>
      <c r="I7" s="18">
        <f>SampleAssumptions!K9</f>
        <v>2000</v>
      </c>
      <c r="J7" s="18">
        <f>SampleAssumptions!L9</f>
        <v>2000</v>
      </c>
      <c r="K7" s="18">
        <f>SampleAssumptions!M9</f>
        <v>2000</v>
      </c>
      <c r="L7" s="18">
        <f>SampleAssumptions!N9</f>
        <v>2000</v>
      </c>
      <c r="M7" s="18">
        <f>SampleAssumptions!O9</f>
        <v>2000</v>
      </c>
      <c r="N7" s="12">
        <f>SUM(B7:M7)</f>
        <v>24000</v>
      </c>
      <c r="O7" s="116">
        <f>+N7/$N$9</f>
        <v>1</v>
      </c>
    </row>
    <row r="8" spans="1:16" s="34" customFormat="1" ht="13.5" thickBot="1">
      <c r="A8" s="36" t="s">
        <v>44</v>
      </c>
      <c r="B8" s="18">
        <f>SampleAssumptions!D7</f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0">
        <f>SUM(B8:M8)</f>
        <v>0</v>
      </c>
      <c r="O8" s="116">
        <f>+N8/$N$9</f>
        <v>0</v>
      </c>
    </row>
    <row r="9" spans="1:16" s="39" customFormat="1" ht="15.75" customHeight="1" thickBot="1">
      <c r="A9" s="61" t="s">
        <v>89</v>
      </c>
      <c r="B9" s="62">
        <f t="shared" ref="B9:O9" si="1">SUM(B7:B8)</f>
        <v>2000</v>
      </c>
      <c r="C9" s="62">
        <f t="shared" si="1"/>
        <v>2000</v>
      </c>
      <c r="D9" s="62">
        <f t="shared" si="1"/>
        <v>2000</v>
      </c>
      <c r="E9" s="62">
        <f t="shared" si="1"/>
        <v>2000</v>
      </c>
      <c r="F9" s="62">
        <f t="shared" si="1"/>
        <v>2000</v>
      </c>
      <c r="G9" s="62">
        <f t="shared" si="1"/>
        <v>2000</v>
      </c>
      <c r="H9" s="62">
        <f t="shared" si="1"/>
        <v>2000</v>
      </c>
      <c r="I9" s="62">
        <f t="shared" si="1"/>
        <v>2000</v>
      </c>
      <c r="J9" s="62">
        <f t="shared" si="1"/>
        <v>2000</v>
      </c>
      <c r="K9" s="62">
        <f t="shared" si="1"/>
        <v>2000</v>
      </c>
      <c r="L9" s="62">
        <f t="shared" si="1"/>
        <v>2000</v>
      </c>
      <c r="M9" s="62">
        <f t="shared" si="1"/>
        <v>2000</v>
      </c>
      <c r="N9" s="62">
        <f t="shared" si="1"/>
        <v>24000</v>
      </c>
      <c r="O9" s="117">
        <f t="shared" si="1"/>
        <v>1</v>
      </c>
    </row>
    <row r="10" spans="1:16" s="34" customFormat="1">
      <c r="A10" s="3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18"/>
    </row>
    <row r="11" spans="1:16" s="34" customFormat="1">
      <c r="A11" s="39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6"/>
      <c r="N11" s="17"/>
      <c r="O11" s="118"/>
    </row>
    <row r="12" spans="1:16" s="34" customFormat="1">
      <c r="A12" s="36" t="s">
        <v>65</v>
      </c>
      <c r="B12" s="12">
        <f>B7*SampleAssumptions!$B$13</f>
        <v>600</v>
      </c>
      <c r="C12" s="12">
        <f>C7*SampleAssumptions!$B$13</f>
        <v>600</v>
      </c>
      <c r="D12" s="12">
        <f>D7*SampleAssumptions!$B$13</f>
        <v>600</v>
      </c>
      <c r="E12" s="12">
        <f>E7*SampleAssumptions!$B$13</f>
        <v>600</v>
      </c>
      <c r="F12" s="12">
        <f>F7*SampleAssumptions!$B$13</f>
        <v>600</v>
      </c>
      <c r="G12" s="12">
        <f>G7*SampleAssumptions!$B$13</f>
        <v>600</v>
      </c>
      <c r="H12" s="12">
        <f>H7*SampleAssumptions!$B$13</f>
        <v>600</v>
      </c>
      <c r="I12" s="12">
        <f>I7*SampleAssumptions!$B$13</f>
        <v>600</v>
      </c>
      <c r="J12" s="12">
        <f>J7*SampleAssumptions!$B$13</f>
        <v>600</v>
      </c>
      <c r="K12" s="12">
        <f>K7*SampleAssumptions!$B$13</f>
        <v>600</v>
      </c>
      <c r="L12" s="12">
        <f>L7*SampleAssumptions!$B$13</f>
        <v>600</v>
      </c>
      <c r="M12" s="12">
        <f>M7*SampleAssumptions!$B$13</f>
        <v>600</v>
      </c>
      <c r="N12" s="12">
        <f t="shared" ref="N12:N24" si="2">SUM(B12:M12)</f>
        <v>7200</v>
      </c>
      <c r="O12" s="116">
        <f>+N12/$N$9</f>
        <v>0.3</v>
      </c>
    </row>
    <row r="13" spans="1:16" s="34" customFormat="1">
      <c r="A13" s="36" t="s">
        <v>12</v>
      </c>
      <c r="B13" s="12">
        <f>SampleAssumptions!D15</f>
        <v>500</v>
      </c>
      <c r="C13" s="12">
        <f>SampleAssumptions!E15</f>
        <v>500</v>
      </c>
      <c r="D13" s="12">
        <f>SampleAssumptions!F15</f>
        <v>500</v>
      </c>
      <c r="E13" s="12">
        <f>SampleAssumptions!G15</f>
        <v>500</v>
      </c>
      <c r="F13" s="12">
        <f>SampleAssumptions!H15</f>
        <v>500</v>
      </c>
      <c r="G13" s="12">
        <f>SampleAssumptions!I15</f>
        <v>500</v>
      </c>
      <c r="H13" s="12">
        <f>SampleAssumptions!J15</f>
        <v>500</v>
      </c>
      <c r="I13" s="12">
        <f>SampleAssumptions!K15</f>
        <v>500</v>
      </c>
      <c r="J13" s="12">
        <f>SampleAssumptions!L15</f>
        <v>500</v>
      </c>
      <c r="K13" s="12">
        <f>SampleAssumptions!M15</f>
        <v>500</v>
      </c>
      <c r="L13" s="12">
        <f>SampleAssumptions!N15</f>
        <v>500</v>
      </c>
      <c r="M13" s="12">
        <f>SampleAssumptions!O15</f>
        <v>500</v>
      </c>
      <c r="N13" s="12">
        <f t="shared" si="2"/>
        <v>6000</v>
      </c>
      <c r="O13" s="116">
        <f t="shared" ref="O13:O24" si="3">+N13/$N$9</f>
        <v>0.25</v>
      </c>
    </row>
    <row r="14" spans="1:16" s="34" customFormat="1">
      <c r="A14" s="36" t="s">
        <v>13</v>
      </c>
      <c r="B14" s="12">
        <f>B13*SampleAssumptions!$B$18</f>
        <v>55</v>
      </c>
      <c r="C14" s="12">
        <f>C13*SampleAssumptions!$B$18</f>
        <v>55</v>
      </c>
      <c r="D14" s="12">
        <f>D13*SampleAssumptions!$B$18</f>
        <v>55</v>
      </c>
      <c r="E14" s="12">
        <f>E13*SampleAssumptions!$B$18</f>
        <v>55</v>
      </c>
      <c r="F14" s="12">
        <f>F13*SampleAssumptions!$B$18</f>
        <v>55</v>
      </c>
      <c r="G14" s="12">
        <f>G13*SampleAssumptions!$B$18</f>
        <v>55</v>
      </c>
      <c r="H14" s="12">
        <f>H13*SampleAssumptions!$B$18</f>
        <v>55</v>
      </c>
      <c r="I14" s="12">
        <f>I13*SampleAssumptions!$B$18</f>
        <v>55</v>
      </c>
      <c r="J14" s="12">
        <f>J13*SampleAssumptions!$B$18</f>
        <v>55</v>
      </c>
      <c r="K14" s="12">
        <f>K13*SampleAssumptions!$B$18</f>
        <v>55</v>
      </c>
      <c r="L14" s="12">
        <f>L13*SampleAssumptions!$B$18</f>
        <v>55</v>
      </c>
      <c r="M14" s="12">
        <f>M13*SampleAssumptions!$B$18</f>
        <v>55</v>
      </c>
      <c r="N14" s="12">
        <f t="shared" si="2"/>
        <v>660</v>
      </c>
      <c r="O14" s="116">
        <f t="shared" si="3"/>
        <v>2.75E-2</v>
      </c>
    </row>
    <row r="15" spans="1:16" s="34" customFormat="1">
      <c r="A15" s="36" t="s">
        <v>35</v>
      </c>
      <c r="B15" s="12">
        <f>SampleAssumptions!D20</f>
        <v>100</v>
      </c>
      <c r="C15" s="12">
        <f>SampleAssumptions!E20</f>
        <v>100</v>
      </c>
      <c r="D15" s="12">
        <f>SampleAssumptions!F20</f>
        <v>100</v>
      </c>
      <c r="E15" s="12">
        <f>SampleAssumptions!G20</f>
        <v>100</v>
      </c>
      <c r="F15" s="12">
        <f>SampleAssumptions!H20</f>
        <v>100</v>
      </c>
      <c r="G15" s="12">
        <f>SampleAssumptions!I20</f>
        <v>100</v>
      </c>
      <c r="H15" s="12">
        <f>SampleAssumptions!J20</f>
        <v>100</v>
      </c>
      <c r="I15" s="12">
        <f>SampleAssumptions!K20</f>
        <v>100</v>
      </c>
      <c r="J15" s="12">
        <f>SampleAssumptions!L20</f>
        <v>100</v>
      </c>
      <c r="K15" s="12">
        <f>SampleAssumptions!M20</f>
        <v>100</v>
      </c>
      <c r="L15" s="12">
        <f>SampleAssumptions!N20</f>
        <v>100</v>
      </c>
      <c r="M15" s="12">
        <f>SampleAssumptions!O20</f>
        <v>100</v>
      </c>
      <c r="N15" s="12">
        <f t="shared" si="2"/>
        <v>1200</v>
      </c>
      <c r="O15" s="116">
        <f t="shared" si="3"/>
        <v>0.05</v>
      </c>
      <c r="P15" s="35"/>
    </row>
    <row r="16" spans="1:16" s="34" customFormat="1">
      <c r="A16" s="36" t="s">
        <v>14</v>
      </c>
      <c r="B16" s="12">
        <f>SampleAssumptions!D23</f>
        <v>50</v>
      </c>
      <c r="C16" s="12">
        <f>SampleAssumptions!E23</f>
        <v>50</v>
      </c>
      <c r="D16" s="12">
        <f>SampleAssumptions!F23</f>
        <v>50</v>
      </c>
      <c r="E16" s="12">
        <f>SampleAssumptions!G23</f>
        <v>50</v>
      </c>
      <c r="F16" s="12">
        <f>SampleAssumptions!H23</f>
        <v>50</v>
      </c>
      <c r="G16" s="12">
        <f>SampleAssumptions!I23</f>
        <v>50</v>
      </c>
      <c r="H16" s="12">
        <f>SampleAssumptions!J23</f>
        <v>50</v>
      </c>
      <c r="I16" s="12">
        <f>SampleAssumptions!K23</f>
        <v>50</v>
      </c>
      <c r="J16" s="12">
        <f>SampleAssumptions!L23</f>
        <v>50</v>
      </c>
      <c r="K16" s="12">
        <f>SampleAssumptions!M23</f>
        <v>50</v>
      </c>
      <c r="L16" s="12">
        <f>SampleAssumptions!N23</f>
        <v>50</v>
      </c>
      <c r="M16" s="12">
        <f>SampleAssumptions!O23</f>
        <v>50</v>
      </c>
      <c r="N16" s="12">
        <f t="shared" si="2"/>
        <v>600</v>
      </c>
      <c r="O16" s="116">
        <f t="shared" si="3"/>
        <v>2.5000000000000001E-2</v>
      </c>
      <c r="P16" s="35"/>
    </row>
    <row r="17" spans="1:16" s="34" customFormat="1">
      <c r="A17" s="36" t="s">
        <v>39</v>
      </c>
      <c r="B17" s="12">
        <f>SampleAssumptions!D26</f>
        <v>500</v>
      </c>
      <c r="C17" s="12">
        <f>SampleAssumptions!E26</f>
        <v>100</v>
      </c>
      <c r="D17" s="12">
        <f>SampleAssumptions!F26</f>
        <v>100</v>
      </c>
      <c r="E17" s="12">
        <f>SampleAssumptions!G26</f>
        <v>100</v>
      </c>
      <c r="F17" s="12">
        <f>SampleAssumptions!H26</f>
        <v>500</v>
      </c>
      <c r="G17" s="12">
        <f>SampleAssumptions!I26</f>
        <v>100</v>
      </c>
      <c r="H17" s="12">
        <f>SampleAssumptions!J26</f>
        <v>100</v>
      </c>
      <c r="I17" s="12">
        <f>SampleAssumptions!K26</f>
        <v>100</v>
      </c>
      <c r="J17" s="12">
        <f>SampleAssumptions!L26</f>
        <v>500</v>
      </c>
      <c r="K17" s="12">
        <f>SampleAssumptions!M26</f>
        <v>100</v>
      </c>
      <c r="L17" s="12">
        <f>SampleAssumptions!N26</f>
        <v>100</v>
      </c>
      <c r="M17" s="12">
        <f>SampleAssumptions!O26</f>
        <v>100</v>
      </c>
      <c r="N17" s="12">
        <f t="shared" si="2"/>
        <v>2400</v>
      </c>
      <c r="O17" s="116">
        <f t="shared" si="3"/>
        <v>0.1</v>
      </c>
      <c r="P17" s="35"/>
    </row>
    <row r="18" spans="1:16" s="34" customFormat="1">
      <c r="A18" s="36" t="s">
        <v>37</v>
      </c>
      <c r="B18" s="12">
        <f>SampleAssumptions!$B$29</f>
        <v>100</v>
      </c>
      <c r="C18" s="12">
        <f>SampleAssumptions!$B$29</f>
        <v>100</v>
      </c>
      <c r="D18" s="12">
        <f>SampleAssumptions!$B$29</f>
        <v>100</v>
      </c>
      <c r="E18" s="12">
        <f>SampleAssumptions!$B$29</f>
        <v>100</v>
      </c>
      <c r="F18" s="12">
        <f>SampleAssumptions!$B$29</f>
        <v>100</v>
      </c>
      <c r="G18" s="12">
        <f>SampleAssumptions!$B$29</f>
        <v>100</v>
      </c>
      <c r="H18" s="12">
        <f>SampleAssumptions!$B$29</f>
        <v>100</v>
      </c>
      <c r="I18" s="12">
        <f>SampleAssumptions!$B$29</f>
        <v>100</v>
      </c>
      <c r="J18" s="12">
        <f>SampleAssumptions!$B$29</f>
        <v>100</v>
      </c>
      <c r="K18" s="12">
        <f>SampleAssumptions!$B$29</f>
        <v>100</v>
      </c>
      <c r="L18" s="12">
        <f>SampleAssumptions!$B$29</f>
        <v>100</v>
      </c>
      <c r="M18" s="12">
        <f>SampleAssumptions!$B$29</f>
        <v>100</v>
      </c>
      <c r="N18" s="12">
        <f t="shared" si="2"/>
        <v>1200</v>
      </c>
      <c r="O18" s="116">
        <f t="shared" si="3"/>
        <v>0.05</v>
      </c>
      <c r="P18" s="35"/>
    </row>
    <row r="19" spans="1:16" s="34" customFormat="1">
      <c r="A19" s="36" t="s">
        <v>28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9"/>
      <c r="N19" s="12">
        <f t="shared" si="2"/>
        <v>0</v>
      </c>
      <c r="O19" s="116">
        <f t="shared" si="3"/>
        <v>0</v>
      </c>
      <c r="P19" s="35"/>
    </row>
    <row r="20" spans="1:16" s="34" customFormat="1">
      <c r="A20" s="37" t="s">
        <v>15</v>
      </c>
      <c r="B20" s="12">
        <f>SampleAssumptions!$B$33</f>
        <v>300</v>
      </c>
      <c r="C20" s="12">
        <f>SampleAssumptions!$B$33</f>
        <v>300</v>
      </c>
      <c r="D20" s="12">
        <f>SampleAssumptions!$B$33</f>
        <v>300</v>
      </c>
      <c r="E20" s="12">
        <f>SampleAssumptions!$B$33</f>
        <v>300</v>
      </c>
      <c r="F20" s="12">
        <f>SampleAssumptions!$B$33</f>
        <v>300</v>
      </c>
      <c r="G20" s="12">
        <f>SampleAssumptions!$B$33</f>
        <v>300</v>
      </c>
      <c r="H20" s="12">
        <f>SampleAssumptions!$B$33</f>
        <v>300</v>
      </c>
      <c r="I20" s="12">
        <f>SampleAssumptions!$B$33</f>
        <v>300</v>
      </c>
      <c r="J20" s="12">
        <f>SampleAssumptions!$B$33</f>
        <v>300</v>
      </c>
      <c r="K20" s="12">
        <f>SampleAssumptions!$B$33</f>
        <v>300</v>
      </c>
      <c r="L20" s="12">
        <f>SampleAssumptions!$B$33</f>
        <v>300</v>
      </c>
      <c r="M20" s="12">
        <f>SampleAssumptions!$B$33</f>
        <v>300</v>
      </c>
      <c r="N20" s="12">
        <f t="shared" si="2"/>
        <v>3600</v>
      </c>
      <c r="O20" s="116">
        <f t="shared" si="3"/>
        <v>0.15</v>
      </c>
      <c r="P20" s="35"/>
    </row>
    <row r="21" spans="1:16" s="34" customFormat="1">
      <c r="A21" s="36" t="s">
        <v>22</v>
      </c>
      <c r="B21" s="18">
        <f>SampleAssumptions!$B$35</f>
        <v>30</v>
      </c>
      <c r="C21" s="18">
        <f>SampleAssumptions!$B$35</f>
        <v>30</v>
      </c>
      <c r="D21" s="18">
        <f>SampleAssumptions!$B$35</f>
        <v>30</v>
      </c>
      <c r="E21" s="18">
        <f>SampleAssumptions!$B$35</f>
        <v>30</v>
      </c>
      <c r="F21" s="18">
        <f>SampleAssumptions!$B$35</f>
        <v>30</v>
      </c>
      <c r="G21" s="18">
        <f>SampleAssumptions!$B$35</f>
        <v>30</v>
      </c>
      <c r="H21" s="18">
        <f>SampleAssumptions!$B$35</f>
        <v>30</v>
      </c>
      <c r="I21" s="18">
        <f>SampleAssumptions!$B$35</f>
        <v>30</v>
      </c>
      <c r="J21" s="18">
        <f>SampleAssumptions!$B$35</f>
        <v>30</v>
      </c>
      <c r="K21" s="18">
        <f>SampleAssumptions!$B$35</f>
        <v>30</v>
      </c>
      <c r="L21" s="18">
        <f>SampleAssumptions!$B$35</f>
        <v>30</v>
      </c>
      <c r="M21" s="18">
        <f>SampleAssumptions!$B$35</f>
        <v>30</v>
      </c>
      <c r="N21" s="12">
        <f t="shared" si="2"/>
        <v>360</v>
      </c>
      <c r="O21" s="116">
        <f t="shared" si="3"/>
        <v>1.4999999999999999E-2</v>
      </c>
      <c r="P21" s="35"/>
    </row>
    <row r="22" spans="1:16" s="35" customFormat="1" ht="13.5" customHeight="1">
      <c r="A22" s="36" t="s">
        <v>30</v>
      </c>
      <c r="B22" s="12">
        <f>SampleAssumptions!$B$37</f>
        <v>100</v>
      </c>
      <c r="C22" s="12">
        <f>SampleAssumptions!$B$37</f>
        <v>100</v>
      </c>
      <c r="D22" s="12">
        <f>SampleAssumptions!$B$37</f>
        <v>100</v>
      </c>
      <c r="E22" s="12">
        <f>SampleAssumptions!$B$37</f>
        <v>100</v>
      </c>
      <c r="F22" s="12">
        <f>SampleAssumptions!$B$37</f>
        <v>100</v>
      </c>
      <c r="G22" s="12">
        <f>SampleAssumptions!$B$37</f>
        <v>100</v>
      </c>
      <c r="H22" s="12">
        <f>SampleAssumptions!$B$37</f>
        <v>100</v>
      </c>
      <c r="I22" s="12">
        <f>SampleAssumptions!$B$37</f>
        <v>100</v>
      </c>
      <c r="J22" s="12">
        <f>SampleAssumptions!$B$37</f>
        <v>100</v>
      </c>
      <c r="K22" s="12">
        <f>SampleAssumptions!$B$37</f>
        <v>100</v>
      </c>
      <c r="L22" s="12">
        <f>SampleAssumptions!$B$37</f>
        <v>100</v>
      </c>
      <c r="M22" s="12">
        <f>SampleAssumptions!$B$37</f>
        <v>100</v>
      </c>
      <c r="N22" s="12">
        <f t="shared" si="2"/>
        <v>1200</v>
      </c>
      <c r="O22" s="116">
        <f t="shared" si="3"/>
        <v>0.05</v>
      </c>
    </row>
    <row r="23" spans="1:16" s="35" customFormat="1" ht="13.5" customHeight="1">
      <c r="A23" s="36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9"/>
      <c r="N23" s="12">
        <f t="shared" si="2"/>
        <v>0</v>
      </c>
      <c r="O23" s="116">
        <f t="shared" si="3"/>
        <v>0</v>
      </c>
    </row>
    <row r="24" spans="1:16" s="35" customFormat="1" ht="13.5" customHeight="1" thickBot="1">
      <c r="A24" s="36" t="s">
        <v>53</v>
      </c>
      <c r="B24" s="12"/>
      <c r="C24" s="12"/>
      <c r="D24" s="12"/>
      <c r="E24" s="12"/>
      <c r="F24" s="12"/>
      <c r="G24" s="12"/>
      <c r="H24" s="12"/>
      <c r="I24" s="12">
        <f>SampleAssumptions!B44</f>
        <v>0</v>
      </c>
      <c r="J24" s="12"/>
      <c r="K24" s="12"/>
      <c r="L24" s="12"/>
      <c r="M24" s="19"/>
      <c r="N24" s="12">
        <f t="shared" si="2"/>
        <v>0</v>
      </c>
      <c r="O24" s="116">
        <f t="shared" si="3"/>
        <v>0</v>
      </c>
    </row>
    <row r="25" spans="1:16" s="39" customFormat="1" ht="15.75" customHeight="1" thickBot="1">
      <c r="A25" s="62" t="s">
        <v>16</v>
      </c>
      <c r="B25" s="62">
        <f t="shared" ref="B25:O25" si="4">SUM(B12:B24)</f>
        <v>2335</v>
      </c>
      <c r="C25" s="62">
        <f t="shared" si="4"/>
        <v>1935</v>
      </c>
      <c r="D25" s="62">
        <f t="shared" si="4"/>
        <v>1935</v>
      </c>
      <c r="E25" s="62">
        <f t="shared" si="4"/>
        <v>1935</v>
      </c>
      <c r="F25" s="62">
        <f t="shared" si="4"/>
        <v>2335</v>
      </c>
      <c r="G25" s="62">
        <f t="shared" si="4"/>
        <v>1935</v>
      </c>
      <c r="H25" s="62">
        <f t="shared" si="4"/>
        <v>1935</v>
      </c>
      <c r="I25" s="62">
        <f t="shared" si="4"/>
        <v>1935</v>
      </c>
      <c r="J25" s="62">
        <f t="shared" si="4"/>
        <v>2335</v>
      </c>
      <c r="K25" s="62">
        <f t="shared" si="4"/>
        <v>1935</v>
      </c>
      <c r="L25" s="62">
        <f t="shared" si="4"/>
        <v>1935</v>
      </c>
      <c r="M25" s="62">
        <f t="shared" si="4"/>
        <v>1935</v>
      </c>
      <c r="N25" s="62">
        <f t="shared" si="4"/>
        <v>24420</v>
      </c>
      <c r="O25" s="117">
        <f t="shared" si="4"/>
        <v>1.0175000000000001</v>
      </c>
    </row>
    <row r="26" spans="1:16" s="34" customFormat="1" ht="20.25" customHeight="1" thickBot="1">
      <c r="A26" s="40" t="s">
        <v>17</v>
      </c>
      <c r="B26" s="23">
        <f t="shared" ref="B26:N26" si="5">B9-B25</f>
        <v>-335</v>
      </c>
      <c r="C26" s="23">
        <f t="shared" si="5"/>
        <v>65</v>
      </c>
      <c r="D26" s="23">
        <f t="shared" si="5"/>
        <v>65</v>
      </c>
      <c r="E26" s="23">
        <f t="shared" si="5"/>
        <v>65</v>
      </c>
      <c r="F26" s="23">
        <f t="shared" si="5"/>
        <v>-335</v>
      </c>
      <c r="G26" s="23">
        <f t="shared" si="5"/>
        <v>65</v>
      </c>
      <c r="H26" s="23">
        <f t="shared" si="5"/>
        <v>65</v>
      </c>
      <c r="I26" s="23">
        <f t="shared" si="5"/>
        <v>65</v>
      </c>
      <c r="J26" s="23">
        <f t="shared" si="5"/>
        <v>-335</v>
      </c>
      <c r="K26" s="23">
        <f t="shared" si="5"/>
        <v>65</v>
      </c>
      <c r="L26" s="23">
        <f t="shared" si="5"/>
        <v>65</v>
      </c>
      <c r="M26" s="23">
        <f t="shared" si="5"/>
        <v>65</v>
      </c>
      <c r="N26" s="23">
        <f t="shared" si="5"/>
        <v>-420</v>
      </c>
      <c r="O26" s="119"/>
      <c r="P26" s="111"/>
    </row>
    <row r="27" spans="1:16" s="34" customFormat="1">
      <c r="A27" s="4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18"/>
    </row>
    <row r="28" spans="1:16" s="34" customFormat="1">
      <c r="A28" s="39" t="s">
        <v>18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6"/>
      <c r="N28" s="17"/>
      <c r="O28" s="118"/>
    </row>
    <row r="29" spans="1:16" s="34" customFormat="1">
      <c r="A29" s="36" t="s">
        <v>19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9"/>
      <c r="N29" s="12"/>
      <c r="O29" s="116">
        <f>+N29/$N$9</f>
        <v>0</v>
      </c>
    </row>
    <row r="30" spans="1:16" s="34" customFormat="1">
      <c r="A30" s="36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9"/>
      <c r="N30" s="12"/>
      <c r="O30" s="116">
        <f>+N30/$N$9</f>
        <v>0</v>
      </c>
    </row>
    <row r="31" spans="1:16" s="34" customFormat="1">
      <c r="A31" s="36" t="s">
        <v>54</v>
      </c>
      <c r="B31" s="12">
        <f>SampleAssumptions!$B$51</f>
        <v>185</v>
      </c>
      <c r="C31" s="12">
        <f>SampleAssumptions!$B$51</f>
        <v>185</v>
      </c>
      <c r="D31" s="12">
        <f>SampleAssumptions!$B$51</f>
        <v>185</v>
      </c>
      <c r="E31" s="12">
        <f>SampleAssumptions!$B$51</f>
        <v>185</v>
      </c>
      <c r="F31" s="12">
        <f>SampleAssumptions!$B$51</f>
        <v>185</v>
      </c>
      <c r="G31" s="12">
        <f>SampleAssumptions!$B$51</f>
        <v>185</v>
      </c>
      <c r="H31" s="12">
        <f>SampleAssumptions!$B$51</f>
        <v>185</v>
      </c>
      <c r="I31" s="12">
        <f>SampleAssumptions!$B$51</f>
        <v>185</v>
      </c>
      <c r="J31" s="12">
        <f>SampleAssumptions!$B$51</f>
        <v>185</v>
      </c>
      <c r="K31" s="12">
        <f>SampleAssumptions!$B$51</f>
        <v>185</v>
      </c>
      <c r="L31" s="12">
        <f>SampleAssumptions!$B$51</f>
        <v>185</v>
      </c>
      <c r="M31" s="12">
        <f>SampleAssumptions!$B$51</f>
        <v>185</v>
      </c>
      <c r="N31" s="12">
        <f>SUM(B31:M31)</f>
        <v>2220</v>
      </c>
      <c r="O31" s="116">
        <f>+N31/$N$9</f>
        <v>9.2499999999999999E-2</v>
      </c>
    </row>
    <row r="32" spans="1:16" s="34" customFormat="1" ht="13.5" thickBot="1">
      <c r="A32" s="38" t="s">
        <v>55</v>
      </c>
      <c r="B32" s="12">
        <f>SampleAssumptions!$B$49</f>
        <v>0</v>
      </c>
      <c r="C32" s="12">
        <f>SampleAssumptions!$B$49</f>
        <v>0</v>
      </c>
      <c r="D32" s="12">
        <f>SampleAssumptions!$B$49</f>
        <v>0</v>
      </c>
      <c r="E32" s="12">
        <f>SampleAssumptions!$B$49</f>
        <v>0</v>
      </c>
      <c r="F32" s="12">
        <f>SampleAssumptions!$B$49</f>
        <v>0</v>
      </c>
      <c r="G32" s="12">
        <f>SampleAssumptions!$B$49</f>
        <v>0</v>
      </c>
      <c r="H32" s="12">
        <f>SampleAssumptions!$B$49</f>
        <v>0</v>
      </c>
      <c r="I32" s="12">
        <f>SampleAssumptions!$B$49</f>
        <v>0</v>
      </c>
      <c r="J32" s="12">
        <f>SampleAssumptions!$B$49</f>
        <v>0</v>
      </c>
      <c r="K32" s="12">
        <f>SampleAssumptions!$B$49</f>
        <v>0</v>
      </c>
      <c r="L32" s="12">
        <f>SampleAssumptions!$B$49</f>
        <v>0</v>
      </c>
      <c r="M32" s="12">
        <f>SampleAssumptions!$B$49</f>
        <v>0</v>
      </c>
      <c r="N32" s="12">
        <f>SUM(B32:M32)</f>
        <v>0</v>
      </c>
      <c r="O32" s="116">
        <f>+N32/$N$9</f>
        <v>0</v>
      </c>
    </row>
    <row r="33" spans="1:15" s="34" customFormat="1" ht="13.5" thickBot="1">
      <c r="A33" s="63" t="s">
        <v>20</v>
      </c>
      <c r="B33" s="23">
        <f>B26+B29+B30-B31-B32</f>
        <v>-520</v>
      </c>
      <c r="C33" s="23">
        <f t="shared" ref="C33:M33" si="6">C26+C29+C30-C31-C32</f>
        <v>-120</v>
      </c>
      <c r="D33" s="23">
        <f t="shared" si="6"/>
        <v>-120</v>
      </c>
      <c r="E33" s="23">
        <f t="shared" si="6"/>
        <v>-120</v>
      </c>
      <c r="F33" s="23">
        <f t="shared" si="6"/>
        <v>-520</v>
      </c>
      <c r="G33" s="23">
        <f t="shared" si="6"/>
        <v>-120</v>
      </c>
      <c r="H33" s="23">
        <f t="shared" si="6"/>
        <v>-120</v>
      </c>
      <c r="I33" s="23">
        <f t="shared" si="6"/>
        <v>-120</v>
      </c>
      <c r="J33" s="23">
        <f t="shared" si="6"/>
        <v>-520</v>
      </c>
      <c r="K33" s="23">
        <f t="shared" si="6"/>
        <v>-120</v>
      </c>
      <c r="L33" s="23">
        <f t="shared" si="6"/>
        <v>-120</v>
      </c>
      <c r="M33" s="23">
        <f t="shared" si="6"/>
        <v>-120</v>
      </c>
      <c r="N33" s="23">
        <f>N26+N29-N31-N32</f>
        <v>-2640</v>
      </c>
      <c r="O33" s="120"/>
    </row>
    <row r="34" spans="1:15" s="34" customFormat="1" ht="20.25" customHeight="1" thickBot="1">
      <c r="A34" s="40" t="s">
        <v>21</v>
      </c>
      <c r="B34" s="22">
        <f t="shared" ref="B34:N34" si="7">B4+B33</f>
        <v>4780</v>
      </c>
      <c r="C34" s="22">
        <f t="shared" si="7"/>
        <v>4660</v>
      </c>
      <c r="D34" s="22">
        <f t="shared" si="7"/>
        <v>4540</v>
      </c>
      <c r="E34" s="22">
        <f t="shared" si="7"/>
        <v>4420</v>
      </c>
      <c r="F34" s="22">
        <f t="shared" si="7"/>
        <v>3900</v>
      </c>
      <c r="G34" s="22">
        <f t="shared" si="7"/>
        <v>3780</v>
      </c>
      <c r="H34" s="22">
        <f t="shared" si="7"/>
        <v>3660</v>
      </c>
      <c r="I34" s="22">
        <f t="shared" si="7"/>
        <v>3540</v>
      </c>
      <c r="J34" s="22">
        <f t="shared" si="7"/>
        <v>3020</v>
      </c>
      <c r="K34" s="22">
        <f t="shared" si="7"/>
        <v>2900</v>
      </c>
      <c r="L34" s="22">
        <f t="shared" si="7"/>
        <v>2780</v>
      </c>
      <c r="M34" s="26">
        <f t="shared" si="7"/>
        <v>2660</v>
      </c>
      <c r="N34" s="27">
        <f t="shared" si="7"/>
        <v>2660</v>
      </c>
      <c r="O34" s="121"/>
    </row>
    <row r="35" spans="1:15" s="35" customFormat="1">
      <c r="A35" s="3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s="34" customFormat="1">
      <c r="A36" s="29"/>
    </row>
  </sheetData>
  <mergeCells count="3">
    <mergeCell ref="A1:C1"/>
    <mergeCell ref="D1:J1"/>
    <mergeCell ref="B2:N2"/>
  </mergeCells>
  <pageMargins left="0.47" right="0.45" top="0.56999999999999995" bottom="0.6" header="0.5" footer="0.5"/>
  <pageSetup scale="8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Start-up</vt:lpstr>
      <vt:lpstr>CF yr 1</vt:lpstr>
      <vt:lpstr>SampleAssumptions</vt:lpstr>
      <vt:lpstr>SampleStart-up</vt:lpstr>
      <vt:lpstr>SampleCF yr1</vt:lpstr>
    </vt:vector>
  </TitlesOfParts>
  <Company>James Madison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wigginsw</dc:creator>
  <cp:lastModifiedBy>Admin</cp:lastModifiedBy>
  <cp:lastPrinted>2013-04-09T14:15:40Z</cp:lastPrinted>
  <dcterms:created xsi:type="dcterms:W3CDTF">2009-04-09T13:23:35Z</dcterms:created>
  <dcterms:modified xsi:type="dcterms:W3CDTF">2014-11-03T22:07:21Z</dcterms:modified>
</cp:coreProperties>
</file>